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enkaJandová\Documents\Dokumenty 2023-01-04 21;42;57 (Plná)\KROS 2023\"/>
    </mc:Choice>
  </mc:AlternateContent>
  <bookViews>
    <workbookView xWindow="0" yWindow="0" windowWidth="0" windowHeight="0"/>
  </bookViews>
  <sheets>
    <sheet name="Rekapitulace stavby" sheetId="1" r:id="rId1"/>
    <sheet name="3 - III. ETAPA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'3 - III. ETAPA'!$C$130:$K$262</definedName>
    <definedName name="_xlnm.Print_Area" localSheetId="1">'3 - III. ETAPA'!$C$4:$J$76,'3 - III. ETAPA'!$C$82:$J$112,'3 - III. ETAPA'!$C$118:$J$262</definedName>
    <definedName name="_xlnm.Print_Titles" localSheetId="1">'3 - III. ETAPA'!$130:$130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62"/>
  <c r="BH262"/>
  <c r="BG262"/>
  <c r="BF262"/>
  <c r="T262"/>
  <c r="T261"/>
  <c r="R262"/>
  <c r="R261"/>
  <c r="P262"/>
  <c r="P261"/>
  <c r="BI260"/>
  <c r="BH260"/>
  <c r="BG260"/>
  <c r="BF260"/>
  <c r="T260"/>
  <c r="T259"/>
  <c r="R260"/>
  <c r="R259"/>
  <c r="P260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0"/>
  <c r="BH250"/>
  <c r="BG250"/>
  <c r="BF250"/>
  <c r="T250"/>
  <c r="R250"/>
  <c r="P250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25"/>
  <c r="BH225"/>
  <c r="BG225"/>
  <c r="BF225"/>
  <c r="T225"/>
  <c r="R225"/>
  <c r="P225"/>
  <c r="BI207"/>
  <c r="BH207"/>
  <c r="BG207"/>
  <c r="BF207"/>
  <c r="T207"/>
  <c r="R207"/>
  <c r="P207"/>
  <c r="BI205"/>
  <c r="BH205"/>
  <c r="BG205"/>
  <c r="BF205"/>
  <c r="T205"/>
  <c r="R205"/>
  <c r="P205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T154"/>
  <c r="R155"/>
  <c r="R154"/>
  <c r="P155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J128"/>
  <c r="J127"/>
  <c r="F127"/>
  <c r="F125"/>
  <c r="E123"/>
  <c r="J92"/>
  <c r="J91"/>
  <c r="F91"/>
  <c r="F89"/>
  <c r="E87"/>
  <c r="J18"/>
  <c r="E18"/>
  <c r="F128"/>
  <c r="J17"/>
  <c r="J12"/>
  <c r="J89"/>
  <c r="E7"/>
  <c r="E121"/>
  <c i="1" r="L90"/>
  <c r="AM90"/>
  <c r="AM89"/>
  <c r="L89"/>
  <c r="AM87"/>
  <c r="L87"/>
  <c r="L85"/>
  <c r="L84"/>
  <c i="2" r="J250"/>
  <c r="J155"/>
  <c r="J144"/>
  <c r="BK238"/>
  <c r="J235"/>
  <c r="BK207"/>
  <c r="BK205"/>
  <c r="J196"/>
  <c r="J183"/>
  <c r="BK177"/>
  <c r="J164"/>
  <c r="BK159"/>
  <c r="BK151"/>
  <c r="J238"/>
  <c r="J177"/>
  <c r="J163"/>
  <c r="BK257"/>
  <c r="BK258"/>
  <c r="BK199"/>
  <c r="J236"/>
  <c r="BK184"/>
  <c r="J172"/>
  <c r="BK144"/>
  <c r="J237"/>
  <c r="BK137"/>
  <c r="BK262"/>
  <c r="J174"/>
  <c r="BK170"/>
  <c r="J168"/>
  <c r="J158"/>
  <c r="BK141"/>
  <c r="J258"/>
  <c r="BK161"/>
  <c r="BK150"/>
  <c r="J137"/>
  <c r="BK260"/>
  <c r="BK250"/>
  <c r="BK163"/>
  <c r="BK149"/>
  <c r="J143"/>
  <c r="BK237"/>
  <c r="J225"/>
  <c r="BK196"/>
  <c r="J184"/>
  <c r="J182"/>
  <c r="J170"/>
  <c r="J162"/>
  <c r="J145"/>
  <c r="BK236"/>
  <c r="BK173"/>
  <c r="J165"/>
  <c r="BK143"/>
  <c r="J151"/>
  <c r="J241"/>
  <c r="BK198"/>
  <c r="J256"/>
  <c r="J207"/>
  <c r="BK183"/>
  <c r="J160"/>
  <c r="J134"/>
  <c r="BK256"/>
  <c r="BK254"/>
  <c r="BK164"/>
  <c r="J141"/>
  <c r="BK145"/>
  <c r="J254"/>
  <c r="BK165"/>
  <c r="BK225"/>
  <c r="J186"/>
  <c r="BK179"/>
  <c r="BK158"/>
  <c r="BK160"/>
  <c r="BK155"/>
  <c r="BK253"/>
  <c r="J157"/>
  <c r="BK153"/>
  <c r="J244"/>
  <c r="J205"/>
  <c r="J262"/>
  <c r="J198"/>
  <c r="BK174"/>
  <c r="J149"/>
  <c r="J257"/>
  <c r="J253"/>
  <c r="BK169"/>
  <c r="J159"/>
  <c r="BK241"/>
  <c r="BK168"/>
  <c r="BK134"/>
  <c r="BK186"/>
  <c r="J173"/>
  <c r="BK157"/>
  <c r="BK139"/>
  <c r="BK140"/>
  <c r="J179"/>
  <c r="BK162"/>
  <c r="J169"/>
  <c i="1" r="AS94"/>
  <c i="2" r="J139"/>
  <c r="BK172"/>
  <c r="J153"/>
  <c r="J260"/>
  <c r="J140"/>
  <c r="BK244"/>
  <c r="J150"/>
  <c r="BK235"/>
  <c r="J199"/>
  <c r="BK182"/>
  <c r="J161"/>
  <c r="F34"/>
  <c l="1" r="BK156"/>
  <c r="J156"/>
  <c r="J101"/>
  <c r="BK185"/>
  <c r="J185"/>
  <c r="J105"/>
  <c r="BK148"/>
  <c r="J148"/>
  <c r="J99"/>
  <c r="R171"/>
  <c r="T148"/>
  <c r="P185"/>
  <c r="R185"/>
  <c r="T133"/>
  <c r="T132"/>
  <c r="P156"/>
  <c r="R167"/>
  <c r="P171"/>
  <c r="BK206"/>
  <c r="J206"/>
  <c r="J106"/>
  <c r="BK252"/>
  <c r="J252"/>
  <c r="J108"/>
  <c r="R148"/>
  <c r="BK171"/>
  <c r="J171"/>
  <c r="J104"/>
  <c r="T185"/>
  <c r="BK255"/>
  <c r="J255"/>
  <c r="J109"/>
  <c r="R133"/>
  <c r="R132"/>
  <c r="R156"/>
  <c r="T206"/>
  <c r="BK133"/>
  <c r="J133"/>
  <c r="J98"/>
  <c r="P133"/>
  <c r="BK167"/>
  <c r="J167"/>
  <c r="J103"/>
  <c r="P206"/>
  <c r="R255"/>
  <c r="P148"/>
  <c r="T156"/>
  <c r="P167"/>
  <c r="P166"/>
  <c r="T167"/>
  <c r="T171"/>
  <c r="R206"/>
  <c r="P252"/>
  <c r="R252"/>
  <c r="R251"/>
  <c r="T252"/>
  <c r="P255"/>
  <c r="T255"/>
  <c r="BK154"/>
  <c r="J154"/>
  <c r="J100"/>
  <c r="BK259"/>
  <c r="J259"/>
  <c r="J110"/>
  <c r="BK261"/>
  <c r="J261"/>
  <c r="J111"/>
  <c r="BE137"/>
  <c r="BE153"/>
  <c r="BE163"/>
  <c r="BE164"/>
  <c r="BE165"/>
  <c r="BE170"/>
  <c r="BE172"/>
  <c r="BE174"/>
  <c r="BE177"/>
  <c r="BE179"/>
  <c r="BE182"/>
  <c r="BE183"/>
  <c r="BE184"/>
  <c r="BE186"/>
  <c r="BE196"/>
  <c r="BE199"/>
  <c r="BE205"/>
  <c r="BE207"/>
  <c r="BE225"/>
  <c r="BE235"/>
  <c r="BE236"/>
  <c r="F92"/>
  <c r="BE140"/>
  <c r="BE143"/>
  <c r="BE150"/>
  <c r="BE151"/>
  <c r="BE155"/>
  <c r="BE157"/>
  <c r="BE158"/>
  <c r="BE159"/>
  <c r="BE160"/>
  <c r="BE162"/>
  <c r="BE198"/>
  <c r="BE241"/>
  <c r="BE250"/>
  <c r="BE237"/>
  <c r="BE244"/>
  <c r="BE258"/>
  <c r="J125"/>
  <c r="BE134"/>
  <c r="BE139"/>
  <c r="BE141"/>
  <c r="BE260"/>
  <c r="BE262"/>
  <c r="BE257"/>
  <c i="1" r="BA95"/>
  <c i="2" r="E85"/>
  <c r="BE144"/>
  <c r="BE145"/>
  <c r="BE149"/>
  <c r="BE161"/>
  <c r="BE168"/>
  <c r="BE169"/>
  <c r="BE173"/>
  <c r="BE253"/>
  <c r="BE254"/>
  <c r="BE238"/>
  <c r="BE256"/>
  <c r="F35"/>
  <c i="1" r="BB95"/>
  <c r="BB94"/>
  <c r="W31"/>
  <c r="BA94"/>
  <c r="W30"/>
  <c i="2" r="F37"/>
  <c i="1" r="BD95"/>
  <c r="BD94"/>
  <c r="W33"/>
  <c i="2" r="F36"/>
  <c i="1" r="BC95"/>
  <c r="BC94"/>
  <c r="W32"/>
  <c i="2" r="J34"/>
  <c i="1" r="AW95"/>
  <c i="2" l="1" r="R166"/>
  <c r="R131"/>
  <c r="T251"/>
  <c r="P132"/>
  <c r="P251"/>
  <c r="T166"/>
  <c r="T131"/>
  <c r="BK132"/>
  <c r="BK131"/>
  <c r="J131"/>
  <c r="BK166"/>
  <c r="J166"/>
  <c r="J102"/>
  <c r="BK251"/>
  <c r="J251"/>
  <c r="J107"/>
  <c i="1" r="AX94"/>
  <c r="AW94"/>
  <c r="AK30"/>
  <c i="2" r="F33"/>
  <c i="1" r="AZ95"/>
  <c r="AZ94"/>
  <c r="W29"/>
  <c i="2" r="J30"/>
  <c i="1" r="AG95"/>
  <c r="AG94"/>
  <c r="AK26"/>
  <c i="2" r="J33"/>
  <c i="1" r="AV95"/>
  <c r="AT95"/>
  <c r="AN95"/>
  <c r="AY94"/>
  <c i="2" l="1" r="P131"/>
  <c i="1" r="AU95"/>
  <c i="2" r="J96"/>
  <c r="J132"/>
  <c r="J97"/>
  <c r="J39"/>
  <c i="1" r="AU94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<sst xmlns="http://schemas.openxmlformats.org/spreadsheetml/2006/main">
  <si>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</si>
  <si>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</si>
  <si>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</si>
  <si>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</si>
  <si>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</si>
  <si>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{e4cbd80b-304d-47d3-b213-36a48d551139}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</si>
  <si>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</si>
  <si>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</si>
  <si>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</si>
  <si>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</si>
  <si>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</si>
  <si>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</si>
  <si>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</si>
  <si>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</si>
  <si>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Jandacek-03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</si>
  <si>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</si>
  <si>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</si>
  <si>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Projekt celkové konzervace a zajištění těžní věže dolu Mayrau-IIIetapa - AKTUALIZACE CÚ 2/2022</t>
  </si>
  <si>
    <t>0,1</t>
  </si>
  <si>
    <t>KSO:</t>
  </si>
  <si>
    <t>CC-CZ:</t>
  </si>
  <si>
    <t>1</t>
  </si>
  <si>
    <t>Místo:</t>
  </si>
  <si>
    <t xml:space="preserve"> </t>
  </si>
  <si>
    <t>Datum:</t>
  </si>
  <si>
    <t>1. 9. 2022</t>
  </si>
  <si>
    <t>10</t>
  </si>
  <si>
    <t>100</t>
  </si>
  <si>
    <t>Zadavatel:</t>
  </si>
  <si>
    <t>IČ:</t>
  </si>
  <si>
    <t>Sládečkovo vlastivědné muzeum v Kladně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</si>
  <si>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</si>
  <si>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</si>
  <si>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</si>
  <si>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</si>
  <si>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</si>
  <si>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</si>
  <si>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</si>
  <si>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</si>
  <si>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</si>
  <si>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</si>
  <si>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</si>
  <si>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</si>
  <si>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</si>
  <si>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</si>
  <si>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</si>
  <si>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</si>
  <si>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</si>
  <si>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</si>
  <si>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</si>
  <si>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</si>
  <si>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</si>
  <si>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</si>
  <si>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</si>
  <si>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</si>
  <si>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</si>
  <si>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</si>
  <si>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</si>
  <si>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</si>
  <si>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</si>
  <si>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</si>
  <si>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</si>
  <si>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</si>
  <si>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</si>
  <si>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</si>
  <si>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</si>
  <si>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</si>
  <si>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</si>
  <si>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</si>
  <si>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</si>
  <si>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</si>
  <si>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</si>
  <si>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</si>
  <si>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</si>
  <si>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</si>
  <si>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</si>
  <si>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</si>
  <si>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</si>
  <si>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</si>
  <si>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</si>
  <si>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</si>
  <si>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</si>
  <si>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</si>
  <si>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</t>
  </si>
  <si>
    <t>III. ETAPA</t>
  </si>
  <si>
    <t>STA</t>
  </si>
  <si>
    <t>{def8d636-49ce-4f2d-861f-a65c0b4e682d}</t>
  </si>
  <si>
    <t>2</t>
  </si>
  <si>
    <t>KRYCÍ LIST SOUPISU PRACÍ</t>
  </si>
  <si>
    <t>Objekt:</t>
  </si>
  <si>
    <t>3 - III. ETAPA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</si>
  <si>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</si>
  <si>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</si>
  <si>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</si>
  <si>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</si>
  <si>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</si>
  <si>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</si>
  <si>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práce-bourání</t>
  </si>
  <si>
    <t xml:space="preserve">    997 - Přesun sutě</t>
  </si>
  <si>
    <t xml:space="preserve">    998 - Přesun hmot</t>
  </si>
  <si>
    <t xml:space="preserve">    999 - Ostatní</t>
  </si>
  <si>
    <t>PSV - Práce a dodávky PSV</t>
  </si>
  <si>
    <t xml:space="preserve">    741 - Elektromontáže</t>
  </si>
  <si>
    <t xml:space="preserve">    762 - Konstrukce tesařské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</si>
  <si>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</si>
  <si>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</si>
  <si>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</si>
  <si>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</si>
  <si>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</si>
  <si>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</si>
  <si>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</si>
  <si>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</si>
  <si>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</si>
  <si>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</si>
  <si>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</si>
  <si>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</si>
  <si>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</si>
  <si>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</si>
  <si>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</si>
  <si>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</si>
  <si>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</si>
  <si>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</si>
  <si>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</si>
  <si>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</si>
  <si>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</si>
  <si>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</si>
  <si>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</si>
  <si>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</si>
  <si>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práce-bourání</t>
  </si>
  <si>
    <t>K</t>
  </si>
  <si>
    <t>943111112</t>
  </si>
  <si>
    <t>Montáž lešení prostorového trubkového lehkého bez podlah zatížení do 200 kg/m2 v do 20 m</t>
  </si>
  <si>
    <t>m3</t>
  </si>
  <si>
    <t>4</t>
  </si>
  <si>
    <t>-518020238</t>
  </si>
  <si>
    <t>VV</t>
  </si>
  <si>
    <t>" výkaz - pol 58"</t>
  </si>
  <si>
    <t>2300</t>
  </si>
  <si>
    <t>943111212</t>
  </si>
  <si>
    <t>Příplatek k lešení prostorovému trubkovému lehkému bez podlah v do 20 m za první a ZKD den použití</t>
  </si>
  <si>
    <t>-11160245</t>
  </si>
  <si>
    <t>2300*60 "Přepočtené koeficientem množství</t>
  </si>
  <si>
    <t>943111812</t>
  </si>
  <si>
    <t>Demontáž lešení prostorového trubkového lehkého bez podlah zatížení do 200 kg/m2 v do 20 m</t>
  </si>
  <si>
    <t>-250007797</t>
  </si>
  <si>
    <t>949211111</t>
  </si>
  <si>
    <t>Montáž lešeňové podlahy s příčníky pro trubková lešení v do 10 m</t>
  </si>
  <si>
    <t>m2</t>
  </si>
  <si>
    <t>670874290</t>
  </si>
  <si>
    <t>5</t>
  </si>
  <si>
    <t>949211211</t>
  </si>
  <si>
    <t>Příplatek k lešeňové podlaze s příčníky pro trubková lešení za první a ZKD den použití</t>
  </si>
  <si>
    <t>-1358875451</t>
  </si>
  <si>
    <t>200*60 "Přepočtené koeficientem množství</t>
  </si>
  <si>
    <t>6</t>
  </si>
  <si>
    <t>949211811</t>
  </si>
  <si>
    <t>Demontáž lešeňové podlahy s příčníky pro trubková lešení v do 10 m</t>
  </si>
  <si>
    <t>-49132702</t>
  </si>
  <si>
    <t>7</t>
  </si>
  <si>
    <t>949211891</t>
  </si>
  <si>
    <t xml:space="preserve">Ostatní pomocné konstrukce pro svislou  dopravu materiálu v..cca 13 m</t>
  </si>
  <si>
    <t>soub</t>
  </si>
  <si>
    <t>1846058911</t>
  </si>
  <si>
    <t>8</t>
  </si>
  <si>
    <t>952901111</t>
  </si>
  <si>
    <t>Vyčištění budov bytové a občanské výstavby při výšce podlaží do 4 m</t>
  </si>
  <si>
    <t>-431901996</t>
  </si>
  <si>
    <t>" vyčištění plošiny- výkaz pol. 42"</t>
  </si>
  <si>
    <t>650</t>
  </si>
  <si>
    <t>997</t>
  </si>
  <si>
    <t>Přesun sutě</t>
  </si>
  <si>
    <t>997013117</t>
  </si>
  <si>
    <t>Vnitrostaveništní doprava suti a vybouraných hmot pro budovy v do 24 m s použitím mechanizace</t>
  </si>
  <si>
    <t>t</t>
  </si>
  <si>
    <t>-921105847</t>
  </si>
  <si>
    <t>997013501</t>
  </si>
  <si>
    <t>Odvoz suti na skládku a vybouraných hmot nebo meziskládku do 1 km se složením</t>
  </si>
  <si>
    <t>-361576968</t>
  </si>
  <si>
    <t>11</t>
  </si>
  <si>
    <t>997013509</t>
  </si>
  <si>
    <t>Příplatek k odvozu suti a vybouraných hmot na skládku ZKD 1 km přes 1 km</t>
  </si>
  <si>
    <t>-1909206840</t>
  </si>
  <si>
    <t>7,67*14 "Přepočtené koeficientem množství</t>
  </si>
  <si>
    <t>12</t>
  </si>
  <si>
    <t>997013631</t>
  </si>
  <si>
    <t>Poplatek za uložení na skládce (skládkovné) stavebního odpadu směsného kód odpadu 17 09 04</t>
  </si>
  <si>
    <t>75809091</t>
  </si>
  <si>
    <t>998</t>
  </si>
  <si>
    <t>Přesun hmot</t>
  </si>
  <si>
    <t>13</t>
  </si>
  <si>
    <t>998011003</t>
  </si>
  <si>
    <t>Přesun hmot pro budovy zděné v do 24 m</t>
  </si>
  <si>
    <t>1378899957</t>
  </si>
  <si>
    <t>999</t>
  </si>
  <si>
    <t>Ostatní</t>
  </si>
  <si>
    <t>14</t>
  </si>
  <si>
    <t>999-01</t>
  </si>
  <si>
    <t>Úprava drobných prvků dveří šachty a detailů ponechaného zařízení</t>
  </si>
  <si>
    <t>kus</t>
  </si>
  <si>
    <t>988658129</t>
  </si>
  <si>
    <t>999-02</t>
  </si>
  <si>
    <t>Zajištění pat nárožníků šachty v přízemí</t>
  </si>
  <si>
    <t>-1635266728</t>
  </si>
  <si>
    <t>16</t>
  </si>
  <si>
    <t>999-09</t>
  </si>
  <si>
    <t>Bourání zákrytu litinového schodiště</t>
  </si>
  <si>
    <t>-1492490492</t>
  </si>
  <si>
    <t>17</t>
  </si>
  <si>
    <t>999-10</t>
  </si>
  <si>
    <t>Upravy patek vzpěr</t>
  </si>
  <si>
    <t>1308475719</t>
  </si>
  <si>
    <t>18</t>
  </si>
  <si>
    <t>999-11</t>
  </si>
  <si>
    <t xml:space="preserve">Restaurování detailů závěsů/ zbytků lan/ očištění </t>
  </si>
  <si>
    <t>-128388447</t>
  </si>
  <si>
    <t>19</t>
  </si>
  <si>
    <t>999-12</t>
  </si>
  <si>
    <t>Zakrytí odlámaného vřetene</t>
  </si>
  <si>
    <t>m</t>
  </si>
  <si>
    <t>-157886412</t>
  </si>
  <si>
    <t>20</t>
  </si>
  <si>
    <t>999-13</t>
  </si>
  <si>
    <t>Oprava zábradlí plošin</t>
  </si>
  <si>
    <t>1692892749</t>
  </si>
  <si>
    <t>999-15</t>
  </si>
  <si>
    <t>Úprava podesty nad větrným stropem</t>
  </si>
  <si>
    <t>368138792</t>
  </si>
  <si>
    <t>22</t>
  </si>
  <si>
    <t>999-14</t>
  </si>
  <si>
    <t>Opravy schodišť</t>
  </si>
  <si>
    <t>1841001663</t>
  </si>
  <si>
    <t>PSV</t>
  </si>
  <si>
    <t>Práce a dodávky PSV</t>
  </si>
  <si>
    <t>741</t>
  </si>
  <si>
    <t>Elektromontáže</t>
  </si>
  <si>
    <t>23</t>
  </si>
  <si>
    <t>741111100</t>
  </si>
  <si>
    <t xml:space="preserve">Revize uzemnění konstrukce </t>
  </si>
  <si>
    <t>1471745914</t>
  </si>
  <si>
    <t>24</t>
  </si>
  <si>
    <t>741111102</t>
  </si>
  <si>
    <t>Očištění a revize funkčního osvětlení na ocel. konsrtukci</t>
  </si>
  <si>
    <t>-1806286816</t>
  </si>
  <si>
    <t>25</t>
  </si>
  <si>
    <t>741111103</t>
  </si>
  <si>
    <t>Konzervace zbytků instalací na ocel. konsrtukci</t>
  </si>
  <si>
    <t>-1457242275</t>
  </si>
  <si>
    <t>762</t>
  </si>
  <si>
    <t>Konstrukce tesařské</t>
  </si>
  <si>
    <t>26</t>
  </si>
  <si>
    <t>762083122</t>
  </si>
  <si>
    <t>Impregnace řeziva proti dřevokaznému hmyzu, houbám a plísním máčením třída ohrožení 3 a 4</t>
  </si>
  <si>
    <t>1013633013</t>
  </si>
  <si>
    <t>27</t>
  </si>
  <si>
    <t>762341819</t>
  </si>
  <si>
    <t>Oprava dřevěných prvků schodiště</t>
  </si>
  <si>
    <t>492599293</t>
  </si>
  <si>
    <t>28</t>
  </si>
  <si>
    <t>762811210</t>
  </si>
  <si>
    <t>Montáž vrchního záklopu z hrubých prken na sraz spáry zakryté</t>
  </si>
  <si>
    <t>-1064318731</t>
  </si>
  <si>
    <t>" pol 42 - záklop"</t>
  </si>
  <si>
    <t>35</t>
  </si>
  <si>
    <t>29</t>
  </si>
  <si>
    <t>M</t>
  </si>
  <si>
    <t>605151110</t>
  </si>
  <si>
    <t>řezivo jehličnaté boční prkno jakost I.-II. 2 - 3 cm</t>
  </si>
  <si>
    <t>32</t>
  </si>
  <si>
    <t>-169962358</t>
  </si>
  <si>
    <t>35*0,032*1,1</t>
  </si>
  <si>
    <t>30</t>
  </si>
  <si>
    <t>762811811</t>
  </si>
  <si>
    <t>Demontáž záklopů stropů z hrubých prken tl do 32 mm</t>
  </si>
  <si>
    <t>1192068959</t>
  </si>
  <si>
    <t>31</t>
  </si>
  <si>
    <t>762895000</t>
  </si>
  <si>
    <t>Spojovací prostředky pro montáž záklopu, stropnice a podbíjení</t>
  </si>
  <si>
    <t>-739948956</t>
  </si>
  <si>
    <t>762895020</t>
  </si>
  <si>
    <t>Ostatní tesařské konstrukce</t>
  </si>
  <si>
    <t>-638306825</t>
  </si>
  <si>
    <t>33</t>
  </si>
  <si>
    <t>998762203</t>
  </si>
  <si>
    <t>Přesun hmot procentní pro kce tesařské v objektech v do 24 m</t>
  </si>
  <si>
    <t>%</t>
  </si>
  <si>
    <t>-149239891</t>
  </si>
  <si>
    <t>767</t>
  </si>
  <si>
    <t>Konstrukce zámečnické</t>
  </si>
  <si>
    <t>34</t>
  </si>
  <si>
    <t>767995116</t>
  </si>
  <si>
    <t>Montáž atypických zámečnických konstrukcí hmotnosti do 250 kg</t>
  </si>
  <si>
    <t>kg</t>
  </si>
  <si>
    <t>618711152</t>
  </si>
  <si>
    <t>" plošiny a strop - výaz pol.43"</t>
  </si>
  <si>
    <t>1450</t>
  </si>
  <si>
    <t>"výměna nosníků a tyčí na plošinách - pol 45"</t>
  </si>
  <si>
    <t>" ztužidla k ohlubni"</t>
  </si>
  <si>
    <t>(64+87,4)*1,15</t>
  </si>
  <si>
    <t>" plechy - okopný, styčníkové + sěrovaný"</t>
  </si>
  <si>
    <t>(52,75+9,42+243,04)*1,15</t>
  </si>
  <si>
    <t>Součet</t>
  </si>
  <si>
    <t>130100161</t>
  </si>
  <si>
    <t>dodávka ocelové konstrukce</t>
  </si>
  <si>
    <t>89207186</t>
  </si>
  <si>
    <t>2625,102*1,08 "Přepočtené koeficientem množství</t>
  </si>
  <si>
    <t>36</t>
  </si>
  <si>
    <t>767995119</t>
  </si>
  <si>
    <t xml:space="preserve">Ostatní  atypické zámečnické konstrukce - rezerva cca10%</t>
  </si>
  <si>
    <t>-633255234</t>
  </si>
  <si>
    <t>37</t>
  </si>
  <si>
    <t>767996805</t>
  </si>
  <si>
    <t>Demontáž atypických zámečnických konstrukcí rozebráním hmotnosti jednotlivých dílů přes 500 kg</t>
  </si>
  <si>
    <t>1313929153</t>
  </si>
  <si>
    <t>" pol 45 - nosníky a tyče na plošinách a stropu "</t>
  </si>
  <si>
    <t>" pol 43 - plechy"</t>
  </si>
  <si>
    <t>38</t>
  </si>
  <si>
    <t>998767104</t>
  </si>
  <si>
    <t>Přesun hmot tonážní pro zámečnické konstrukce v objektech v do 36 m</t>
  </si>
  <si>
    <t>1994626564</t>
  </si>
  <si>
    <t>783</t>
  </si>
  <si>
    <t>Dokončovací práce - nátěry</t>
  </si>
  <si>
    <t>39</t>
  </si>
  <si>
    <t>783102800</t>
  </si>
  <si>
    <t xml:space="preserve">Odstranění nátěrů  okartáčováním z ocelových konstrukcí,  očištění ploch a konstrukcí </t>
  </si>
  <si>
    <t>53427272</t>
  </si>
  <si>
    <t>" pol. 37 - konstrukce věže malého těžního oddělení"</t>
  </si>
  <si>
    <t>110</t>
  </si>
  <si>
    <t>"pol 36 - dtto hlavníh těžního oddělení"</t>
  </si>
  <si>
    <t>180</t>
  </si>
  <si>
    <t>" pol 40 výtah a jeho součásti"</t>
  </si>
  <si>
    <t>210</t>
  </si>
  <si>
    <t>" pol 49 - povrchy plošin a tyčových dílů"</t>
  </si>
  <si>
    <t>600</t>
  </si>
  <si>
    <t>" pol 52 - vzpěry věže"</t>
  </si>
  <si>
    <t>200</t>
  </si>
  <si>
    <t>" pol 51 - příhradové nosníky"</t>
  </si>
  <si>
    <t>85</t>
  </si>
  <si>
    <t>" pol 55 - klece"</t>
  </si>
  <si>
    <t>70*3</t>
  </si>
  <si>
    <t>" pol 47 - povrchy schodiště"</t>
  </si>
  <si>
    <t>40</t>
  </si>
  <si>
    <t>1011295314</t>
  </si>
  <si>
    <t>" pol 27- konstrukce vzduchové uzávěry"</t>
  </si>
  <si>
    <t>345</t>
  </si>
  <si>
    <t>" pol. 22 - konstrukce mezi uzávěrem a krovem"</t>
  </si>
  <si>
    <t>400</t>
  </si>
  <si>
    <t>" pol 30 - točité schodiště"</t>
  </si>
  <si>
    <t>60</t>
  </si>
  <si>
    <t>" litinové schodiště"</t>
  </si>
  <si>
    <t>41</t>
  </si>
  <si>
    <t>783222100</t>
  </si>
  <si>
    <t xml:space="preserve">Nátěry  kovových doplňkových konstrukcí barva dražší dvojnásobné</t>
  </si>
  <si>
    <t>-1708082777</t>
  </si>
  <si>
    <t>42</t>
  </si>
  <si>
    <t>-1204904049</t>
  </si>
  <si>
    <t>43</t>
  </si>
  <si>
    <t>783222102</t>
  </si>
  <si>
    <t xml:space="preserve">Konzervace povrchů tížného výtahu </t>
  </si>
  <si>
    <t>-1604858426</t>
  </si>
  <si>
    <t>44</t>
  </si>
  <si>
    <t>783621123</t>
  </si>
  <si>
    <t xml:space="preserve">Nátěry  truhlářských konstrukcí barva dražší matný povrch dvojnásobné, 2x email a 2x tmel</t>
  </si>
  <si>
    <t>-2122024513</t>
  </si>
  <si>
    <t>" pol 26 - dřevěné konstrukce vzduchové uzávěry"</t>
  </si>
  <si>
    <t>190</t>
  </si>
  <si>
    <t>45</t>
  </si>
  <si>
    <t>783721113</t>
  </si>
  <si>
    <t xml:space="preserve">Nátěry  tesařských konstrukcí barva dražší </t>
  </si>
  <si>
    <t>-1042555735</t>
  </si>
  <si>
    <t>" záklop - pol 42"</t>
  </si>
  <si>
    <t>46</t>
  </si>
  <si>
    <t>783903811</t>
  </si>
  <si>
    <t xml:space="preserve">Odmaštění nátěrů </t>
  </si>
  <si>
    <t>1629267643</t>
  </si>
  <si>
    <t>" 10% plochy nátěrů"</t>
  </si>
  <si>
    <t>169+84</t>
  </si>
  <si>
    <t>" odmaštění prostoru lan"</t>
  </si>
  <si>
    <t>150</t>
  </si>
  <si>
    <t>47</t>
  </si>
  <si>
    <t>783903819</t>
  </si>
  <si>
    <t>Ostatní natěračské práce</t>
  </si>
  <si>
    <t>1582323182</t>
  </si>
  <si>
    <t>VRN</t>
  </si>
  <si>
    <t>Vedlejší rozpočtové náklady</t>
  </si>
  <si>
    <t>VRN1</t>
  </si>
  <si>
    <t>Průzkumné, geodetické a projektové práce</t>
  </si>
  <si>
    <t>48</t>
  </si>
  <si>
    <t>013002000</t>
  </si>
  <si>
    <t xml:space="preserve">Projektové práce- příprava +výrobní dokumentace </t>
  </si>
  <si>
    <t>Kč</t>
  </si>
  <si>
    <t>1024</t>
  </si>
  <si>
    <t>1388871822</t>
  </si>
  <si>
    <t>49</t>
  </si>
  <si>
    <t>013002001</t>
  </si>
  <si>
    <t>Projektové práce- dokumentace provizorii a konstrukcí pomocných</t>
  </si>
  <si>
    <t>1754046292</t>
  </si>
  <si>
    <t>VRN3</t>
  </si>
  <si>
    <t>Zařízení staveniště</t>
  </si>
  <si>
    <t>50</t>
  </si>
  <si>
    <t>030001000</t>
  </si>
  <si>
    <t>-840935358</t>
  </si>
  <si>
    <t>51</t>
  </si>
  <si>
    <t>034002000</t>
  </si>
  <si>
    <t>Zabezpečení staveniště</t>
  </si>
  <si>
    <t>-431296056</t>
  </si>
  <si>
    <t>52</t>
  </si>
  <si>
    <t>034303000</t>
  </si>
  <si>
    <t>Opatření na ochranu pozemků sousedních se staveništěm</t>
  </si>
  <si>
    <t>-1388525970</t>
  </si>
  <si>
    <t>VRN6</t>
  </si>
  <si>
    <t>Územní vlivy</t>
  </si>
  <si>
    <t>53</t>
  </si>
  <si>
    <t>063002000</t>
  </si>
  <si>
    <t>Práce na těžce přístupných místech</t>
  </si>
  <si>
    <t>425049076</t>
  </si>
  <si>
    <t>VRN9</t>
  </si>
  <si>
    <t>Ostatní náklady</t>
  </si>
  <si>
    <t>54</t>
  </si>
  <si>
    <t>091404000</t>
  </si>
  <si>
    <t>Příplatek za práce na památkovém objektu</t>
  </si>
  <si>
    <t>2142318303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</si>
</sst>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18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21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26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27</v>
      </c>
    </row>
    <row r="10" s="1" customFormat="1" ht="12" customHeight="1">
      <c r="B10" s="21"/>
      <c r="C10" s="22"/>
      <c r="D10" s="32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29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18</v>
      </c>
    </row>
    <row r="11" s="1" customFormat="1" ht="18.48" customHeight="1">
      <c r="B11" s="21"/>
      <c r="C11" s="22"/>
      <c r="D11" s="22"/>
      <c r="E11" s="27" t="s">
        <v>30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31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18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18</v>
      </c>
    </row>
    <row r="13" s="1" customFormat="1" ht="12" customHeight="1">
      <c r="B13" s="21"/>
      <c r="C13" s="22"/>
      <c r="D13" s="32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29</v>
      </c>
      <c r="AL13" s="22"/>
      <c r="AM13" s="22"/>
      <c r="AN13" s="34" t="s">
        <v>33</v>
      </c>
      <c r="AO13" s="22"/>
      <c r="AP13" s="22"/>
      <c r="AQ13" s="22"/>
      <c r="AR13" s="20"/>
      <c r="BE13" s="31"/>
      <c r="BS13" s="17" t="s">
        <v>18</v>
      </c>
    </row>
    <row r="14">
      <c r="B14" s="21"/>
      <c r="C14" s="22"/>
      <c r="D14" s="22"/>
      <c r="E14" s="34" t="s">
        <v>33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31</v>
      </c>
      <c r="AL14" s="22"/>
      <c r="AM14" s="22"/>
      <c r="AN14" s="34" t="s">
        <v>33</v>
      </c>
      <c r="AO14" s="22"/>
      <c r="AP14" s="22"/>
      <c r="AQ14" s="22"/>
      <c r="AR14" s="20"/>
      <c r="BE14" s="31"/>
      <c r="BS14" s="17" t="s">
        <v>18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29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31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29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31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Jandacek-03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Projekt celkové konzervace a zajištění těžní věže dolu Mayrau-IIIetapa - AKTUALIZACE CÚ 2/2022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22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24</v>
      </c>
      <c r="AJ87" s="40"/>
      <c r="AK87" s="40"/>
      <c r="AL87" s="40"/>
      <c r="AM87" s="79" t="str">
        <f>IF(AN8= "","",AN8)</f>
        <v>1. 9. 2022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28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Sládečkovo vlastivědné muzeum v Kladně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34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32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36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'3 - III. ETAPA'!J30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'3 - III. ETAPA'!P131</f>
        <v>0</v>
      </c>
      <c r="AV95" s="128">
        <f>'3 - III. ETAPA'!J33</f>
        <v>0</v>
      </c>
      <c r="AW95" s="128">
        <f>'3 - III. ETAPA'!J34</f>
        <v>0</v>
      </c>
      <c r="AX95" s="128">
        <f>'3 - III. ETAPA'!J35</f>
        <v>0</v>
      </c>
      <c r="AY95" s="128">
        <f>'3 - III. ETAPA'!J36</f>
        <v>0</v>
      </c>
      <c r="AZ95" s="128">
        <f>'3 - III. ETAPA'!F33</f>
        <v>0</v>
      </c>
      <c r="BA95" s="128">
        <f>'3 - III. ETAPA'!F34</f>
        <v>0</v>
      </c>
      <c r="BB95" s="128">
        <f>'3 - III. ETAPA'!F35</f>
        <v>0</v>
      </c>
      <c r="BC95" s="128">
        <f>'3 - III. ETAPA'!F36</f>
        <v>0</v>
      </c>
      <c r="BD95" s="130">
        <f>'3 - III. ETAPA'!F37</f>
        <v>0</v>
      </c>
      <c r="BE95" s="7"/>
      <c r="BT95" s="131" t="s">
        <v>21</v>
      </c>
      <c r="BV95" s="131" t="s">
        <v>80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Ww7H6JG4O4XuI0ocOwEC1CkmmbT6KNk1RAqEo4m9+9ycV8zjxDC83uzN9qkbehGNCIgowsxpqI4Q7Sct3qc7Ug==" hashValue="IrIEnrFBU4L+dJizyY+fZKcByc+/EHA64JiYlvo3G7rvQkDfed65J8MBx6r2GuFgZgDNXaaL1TYrPM5gWqMzz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3 - III. ETAP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87</v>
      </c>
    </row>
    <row r="4" s="1" customFormat="1" ht="24.96" customHeight="1">
      <c r="B4" s="20"/>
      <c r="D4" s="134" t="s">
        <v>88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26.25" customHeight="1">
      <c r="B7" s="20"/>
      <c r="E7" s="137" t="str">
        <f>'Rekapitulace stavby'!K6</f>
        <v>Projekt celkové konzervace a zajištění těžní věže dolu Mayrau-IIIetapa - AKTUALIZACE CÚ 2/2022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90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19</v>
      </c>
      <c r="E11" s="38"/>
      <c r="F11" s="139" t="s">
        <v>1</v>
      </c>
      <c r="G11" s="38"/>
      <c r="H11" s="38"/>
      <c r="I11" s="136" t="s">
        <v>20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22</v>
      </c>
      <c r="E12" s="38"/>
      <c r="F12" s="139" t="s">
        <v>23</v>
      </c>
      <c r="G12" s="38"/>
      <c r="H12" s="38"/>
      <c r="I12" s="136" t="s">
        <v>24</v>
      </c>
      <c r="J12" s="140" t="str">
        <f>'Rekapitulace stavby'!AN8</f>
        <v>1. 9. 2022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28</v>
      </c>
      <c r="E14" s="38"/>
      <c r="F14" s="38"/>
      <c r="G14" s="38"/>
      <c r="H14" s="38"/>
      <c r="I14" s="136" t="s">
        <v>29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30</v>
      </c>
      <c r="F15" s="38"/>
      <c r="G15" s="38"/>
      <c r="H15" s="38"/>
      <c r="I15" s="136" t="s">
        <v>31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32</v>
      </c>
      <c r="E17" s="38"/>
      <c r="F17" s="38"/>
      <c r="G17" s="38"/>
      <c r="H17" s="38"/>
      <c r="I17" s="136" t="s">
        <v>29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31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34</v>
      </c>
      <c r="E20" s="38"/>
      <c r="F20" s="38"/>
      <c r="G20" s="38"/>
      <c r="H20" s="38"/>
      <c r="I20" s="136" t="s">
        <v>29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23</v>
      </c>
      <c r="F21" s="38"/>
      <c r="G21" s="38"/>
      <c r="H21" s="38"/>
      <c r="I21" s="136" t="s">
        <v>31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36</v>
      </c>
      <c r="E23" s="38"/>
      <c r="F23" s="38"/>
      <c r="G23" s="38"/>
      <c r="H23" s="38"/>
      <c r="I23" s="136" t="s">
        <v>29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23</v>
      </c>
      <c r="F24" s="38"/>
      <c r="G24" s="38"/>
      <c r="H24" s="38"/>
      <c r="I24" s="136" t="s">
        <v>31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38</v>
      </c>
      <c r="E30" s="38"/>
      <c r="F30" s="38"/>
      <c r="G30" s="38"/>
      <c r="H30" s="38"/>
      <c r="I30" s="38"/>
      <c r="J30" s="147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40</v>
      </c>
      <c r="G32" s="38"/>
      <c r="H32" s="38"/>
      <c r="I32" s="148" t="s">
        <v>39</v>
      </c>
      <c r="J32" s="148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42</v>
      </c>
      <c r="E33" s="136" t="s">
        <v>43</v>
      </c>
      <c r="F33" s="150">
        <f>ROUND((SUM(BE131:BE262)),  2)</f>
        <v>0</v>
      </c>
      <c r="G33" s="38"/>
      <c r="H33" s="38"/>
      <c r="I33" s="151">
        <v>0.20999999999999999</v>
      </c>
      <c r="J33" s="150">
        <f>ROUND(((SUM(BE131:BE262))*I33),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44</v>
      </c>
      <c r="F34" s="150">
        <f>ROUND((SUM(BF131:BF262)),  2)</f>
        <v>0</v>
      </c>
      <c r="G34" s="38"/>
      <c r="H34" s="38"/>
      <c r="I34" s="151">
        <v>0.14999999999999999</v>
      </c>
      <c r="J34" s="150">
        <f>ROUND(((SUM(BF131:BF262))*I34),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45</v>
      </c>
      <c r="F35" s="150">
        <f>ROUND((SUM(BG131:BG262)),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46</v>
      </c>
      <c r="F36" s="150">
        <f>ROUND((SUM(BH131:BH262)),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47</v>
      </c>
      <c r="F37" s="150">
        <f>ROUND((SUM(BI131:BI262)),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51</v>
      </c>
      <c r="E50" s="160"/>
      <c r="F50" s="160"/>
      <c r="G50" s="159" t="s">
        <v>52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53</v>
      </c>
      <c r="E61" s="162"/>
      <c r="F61" s="163" t="s">
        <v>54</v>
      </c>
      <c r="G61" s="161" t="s">
        <v>53</v>
      </c>
      <c r="H61" s="162"/>
      <c r="I61" s="162"/>
      <c r="J61" s="164" t="s">
        <v>54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55</v>
      </c>
      <c r="E65" s="165"/>
      <c r="F65" s="165"/>
      <c r="G65" s="159" t="s">
        <v>56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53</v>
      </c>
      <c r="E76" s="162"/>
      <c r="F76" s="163" t="s">
        <v>54</v>
      </c>
      <c r="G76" s="161" t="s">
        <v>53</v>
      </c>
      <c r="H76" s="162"/>
      <c r="I76" s="162"/>
      <c r="J76" s="164" t="s">
        <v>54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0" t="str">
        <f>E7</f>
        <v>Projekt celkové konzervace a zajištění těžní věže dolu Mayrau-IIIetapa - AKTUALIZACE CÚ 2/2022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3 - III. ETAPA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 xml:space="preserve"> </v>
      </c>
      <c r="G89" s="40"/>
      <c r="H89" s="40"/>
      <c r="I89" s="32" t="s">
        <v>24</v>
      </c>
      <c r="J89" s="79" t="str">
        <f>IF(J12="","",J12)</f>
        <v>1. 9. 2022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28</v>
      </c>
      <c r="D91" s="40"/>
      <c r="E91" s="40"/>
      <c r="F91" s="27" t="str">
        <f>E15</f>
        <v>Sládečkovo vlastivědné muzeum v Kladně</v>
      </c>
      <c r="G91" s="40"/>
      <c r="H91" s="40"/>
      <c r="I91" s="32" t="s">
        <v>34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32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92</v>
      </c>
      <c r="D94" s="172"/>
      <c r="E94" s="172"/>
      <c r="F94" s="172"/>
      <c r="G94" s="172"/>
      <c r="H94" s="172"/>
      <c r="I94" s="172"/>
      <c r="J94" s="173" t="s">
        <v>93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94</v>
      </c>
      <c r="D96" s="40"/>
      <c r="E96" s="40"/>
      <c r="F96" s="40"/>
      <c r="G96" s="40"/>
      <c r="H96" s="40"/>
      <c r="I96" s="40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95</v>
      </c>
    </row>
    <row r="97" s="9" customFormat="1" ht="24.96" customHeight="1">
      <c r="A97" s="9"/>
      <c r="B97" s="175"/>
      <c r="C97" s="176"/>
      <c r="D97" s="177" t="s">
        <v>96</v>
      </c>
      <c r="E97" s="178"/>
      <c r="F97" s="178"/>
      <c r="G97" s="178"/>
      <c r="H97" s="178"/>
      <c r="I97" s="178"/>
      <c r="J97" s="179">
        <f>J132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97</v>
      </c>
      <c r="E98" s="184"/>
      <c r="F98" s="184"/>
      <c r="G98" s="184"/>
      <c r="H98" s="184"/>
      <c r="I98" s="184"/>
      <c r="J98" s="185">
        <f>J133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98</v>
      </c>
      <c r="E99" s="184"/>
      <c r="F99" s="184"/>
      <c r="G99" s="184"/>
      <c r="H99" s="184"/>
      <c r="I99" s="184"/>
      <c r="J99" s="185">
        <f>J148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99</v>
      </c>
      <c r="E100" s="184"/>
      <c r="F100" s="184"/>
      <c r="G100" s="184"/>
      <c r="H100" s="184"/>
      <c r="I100" s="184"/>
      <c r="J100" s="185">
        <f>J154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100</v>
      </c>
      <c r="E101" s="184"/>
      <c r="F101" s="184"/>
      <c r="G101" s="184"/>
      <c r="H101" s="184"/>
      <c r="I101" s="184"/>
      <c r="J101" s="185">
        <f>J156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5"/>
      <c r="C102" s="176"/>
      <c r="D102" s="177" t="s">
        <v>101</v>
      </c>
      <c r="E102" s="178"/>
      <c r="F102" s="178"/>
      <c r="G102" s="178"/>
      <c r="H102" s="178"/>
      <c r="I102" s="178"/>
      <c r="J102" s="179">
        <f>J166</f>
        <v>0</v>
      </c>
      <c r="K102" s="176"/>
      <c r="L102" s="18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1"/>
      <c r="C103" s="182"/>
      <c r="D103" s="183" t="s">
        <v>102</v>
      </c>
      <c r="E103" s="184"/>
      <c r="F103" s="184"/>
      <c r="G103" s="184"/>
      <c r="H103" s="184"/>
      <c r="I103" s="184"/>
      <c r="J103" s="185">
        <f>J167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103</v>
      </c>
      <c r="E104" s="184"/>
      <c r="F104" s="184"/>
      <c r="G104" s="184"/>
      <c r="H104" s="184"/>
      <c r="I104" s="184"/>
      <c r="J104" s="185">
        <f>J171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104</v>
      </c>
      <c r="E105" s="184"/>
      <c r="F105" s="184"/>
      <c r="G105" s="184"/>
      <c r="H105" s="184"/>
      <c r="I105" s="184"/>
      <c r="J105" s="185">
        <f>J185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105</v>
      </c>
      <c r="E106" s="184"/>
      <c r="F106" s="184"/>
      <c r="G106" s="184"/>
      <c r="H106" s="184"/>
      <c r="I106" s="184"/>
      <c r="J106" s="185">
        <f>J206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5"/>
      <c r="C107" s="176"/>
      <c r="D107" s="177" t="s">
        <v>106</v>
      </c>
      <c r="E107" s="178"/>
      <c r="F107" s="178"/>
      <c r="G107" s="178"/>
      <c r="H107" s="178"/>
      <c r="I107" s="178"/>
      <c r="J107" s="179">
        <f>J251</f>
        <v>0</v>
      </c>
      <c r="K107" s="176"/>
      <c r="L107" s="18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1"/>
      <c r="C108" s="182"/>
      <c r="D108" s="183" t="s">
        <v>107</v>
      </c>
      <c r="E108" s="184"/>
      <c r="F108" s="184"/>
      <c r="G108" s="184"/>
      <c r="H108" s="184"/>
      <c r="I108" s="184"/>
      <c r="J108" s="185">
        <f>J252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108</v>
      </c>
      <c r="E109" s="184"/>
      <c r="F109" s="184"/>
      <c r="G109" s="184"/>
      <c r="H109" s="184"/>
      <c r="I109" s="184"/>
      <c r="J109" s="185">
        <f>J255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109</v>
      </c>
      <c r="E110" s="184"/>
      <c r="F110" s="184"/>
      <c r="G110" s="184"/>
      <c r="H110" s="184"/>
      <c r="I110" s="184"/>
      <c r="J110" s="185">
        <f>J259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110</v>
      </c>
      <c r="E111" s="184"/>
      <c r="F111" s="184"/>
      <c r="G111" s="184"/>
      <c r="H111" s="184"/>
      <c r="I111" s="184"/>
      <c r="J111" s="185">
        <f>J261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111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6.25" customHeight="1">
      <c r="A121" s="38"/>
      <c r="B121" s="39"/>
      <c r="C121" s="40"/>
      <c r="D121" s="40"/>
      <c r="E121" s="170" t="str">
        <f>E7</f>
        <v>Projekt celkové konzervace a zajištění těžní věže dolu Mayrau-IIIetapa - AKTUALIZACE CÚ 2/2022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89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E9</f>
        <v>3 - III. ETAPA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22</v>
      </c>
      <c r="D125" s="40"/>
      <c r="E125" s="40"/>
      <c r="F125" s="27" t="str">
        <f>F12</f>
        <v xml:space="preserve"> </v>
      </c>
      <c r="G125" s="40"/>
      <c r="H125" s="40"/>
      <c r="I125" s="32" t="s">
        <v>24</v>
      </c>
      <c r="J125" s="79" t="str">
        <f>IF(J12="","",J12)</f>
        <v>1. 9. 2022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28</v>
      </c>
      <c r="D127" s="40"/>
      <c r="E127" s="40"/>
      <c r="F127" s="27" t="str">
        <f>E15</f>
        <v>Sládečkovo vlastivědné muzeum v Kladně</v>
      </c>
      <c r="G127" s="40"/>
      <c r="H127" s="40"/>
      <c r="I127" s="32" t="s">
        <v>34</v>
      </c>
      <c r="J127" s="36" t="str">
        <f>E21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32</v>
      </c>
      <c r="D128" s="40"/>
      <c r="E128" s="40"/>
      <c r="F128" s="27" t="str">
        <f>IF(E18="","",E18)</f>
        <v>Vyplň údaj</v>
      </c>
      <c r="G128" s="40"/>
      <c r="H128" s="40"/>
      <c r="I128" s="32" t="s">
        <v>36</v>
      </c>
      <c r="J128" s="36" t="str">
        <f>E24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87"/>
      <c r="B130" s="188"/>
      <c r="C130" s="189" t="s">
        <v>112</v>
      </c>
      <c r="D130" s="190" t="s">
        <v>63</v>
      </c>
      <c r="E130" s="190" t="s">
        <v>59</v>
      </c>
      <c r="F130" s="190" t="s">
        <v>60</v>
      </c>
      <c r="G130" s="190" t="s">
        <v>113</v>
      </c>
      <c r="H130" s="190" t="s">
        <v>114</v>
      </c>
      <c r="I130" s="190" t="s">
        <v>115</v>
      </c>
      <c r="J130" s="191" t="s">
        <v>93</v>
      </c>
      <c r="K130" s="192" t="s">
        <v>116</v>
      </c>
      <c r="L130" s="193"/>
      <c r="M130" s="100" t="s">
        <v>1</v>
      </c>
      <c r="N130" s="101" t="s">
        <v>42</v>
      </c>
      <c r="O130" s="101" t="s">
        <v>117</v>
      </c>
      <c r="P130" s="101" t="s">
        <v>118</v>
      </c>
      <c r="Q130" s="101" t="s">
        <v>119</v>
      </c>
      <c r="R130" s="101" t="s">
        <v>120</v>
      </c>
      <c r="S130" s="101" t="s">
        <v>121</v>
      </c>
      <c r="T130" s="102" t="s">
        <v>122</v>
      </c>
      <c r="U130" s="187"/>
      <c r="V130" s="187"/>
      <c r="W130" s="187"/>
      <c r="X130" s="187"/>
      <c r="Y130" s="187"/>
      <c r="Z130" s="187"/>
      <c r="AA130" s="187"/>
      <c r="AB130" s="187"/>
      <c r="AC130" s="187"/>
      <c r="AD130" s="187"/>
      <c r="AE130" s="187"/>
    </row>
    <row r="131" s="2" customFormat="1" ht="22.8" customHeight="1">
      <c r="A131" s="38"/>
      <c r="B131" s="39"/>
      <c r="C131" s="107" t="s">
        <v>123</v>
      </c>
      <c r="D131" s="40"/>
      <c r="E131" s="40"/>
      <c r="F131" s="40"/>
      <c r="G131" s="40"/>
      <c r="H131" s="40"/>
      <c r="I131" s="40"/>
      <c r="J131" s="194">
        <f>BK131</f>
        <v>0</v>
      </c>
      <c r="K131" s="40"/>
      <c r="L131" s="44"/>
      <c r="M131" s="103"/>
      <c r="N131" s="195"/>
      <c r="O131" s="104"/>
      <c r="P131" s="196">
        <f>P132+P166+P251</f>
        <v>0</v>
      </c>
      <c r="Q131" s="104"/>
      <c r="R131" s="196">
        <f>R132+R166+R251</f>
        <v>7.1919054999999998</v>
      </c>
      <c r="S131" s="104"/>
      <c r="T131" s="197">
        <f>T132+T166+T251</f>
        <v>7.6699999999999999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77</v>
      </c>
      <c r="AU131" s="17" t="s">
        <v>95</v>
      </c>
      <c r="BK131" s="198">
        <f>BK132+BK166+BK251</f>
        <v>0</v>
      </c>
    </row>
    <row r="132" s="12" customFormat="1" ht="25.92" customHeight="1">
      <c r="A132" s="12"/>
      <c r="B132" s="199"/>
      <c r="C132" s="200"/>
      <c r="D132" s="201" t="s">
        <v>77</v>
      </c>
      <c r="E132" s="202" t="s">
        <v>124</v>
      </c>
      <c r="F132" s="202" t="s">
        <v>125</v>
      </c>
      <c r="G132" s="200"/>
      <c r="H132" s="200"/>
      <c r="I132" s="203"/>
      <c r="J132" s="204">
        <f>BK132</f>
        <v>0</v>
      </c>
      <c r="K132" s="200"/>
      <c r="L132" s="205"/>
      <c r="M132" s="206"/>
      <c r="N132" s="207"/>
      <c r="O132" s="207"/>
      <c r="P132" s="208">
        <f>P133+P148+P154+P156</f>
        <v>0</v>
      </c>
      <c r="Q132" s="207"/>
      <c r="R132" s="208">
        <f>R133+R148+R154+R156</f>
        <v>2.9259999999999993</v>
      </c>
      <c r="S132" s="207"/>
      <c r="T132" s="209">
        <f>T133+T148+T154+T156</f>
        <v>5.0650000000000004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21</v>
      </c>
      <c r="AT132" s="211" t="s">
        <v>77</v>
      </c>
      <c r="AU132" s="211" t="s">
        <v>78</v>
      </c>
      <c r="AY132" s="210" t="s">
        <v>126</v>
      </c>
      <c r="BK132" s="212">
        <f>BK133+BK148+BK154+BK156</f>
        <v>0</v>
      </c>
    </row>
    <row r="133" s="12" customFormat="1" ht="22.8" customHeight="1">
      <c r="A133" s="12"/>
      <c r="B133" s="199"/>
      <c r="C133" s="200"/>
      <c r="D133" s="201" t="s">
        <v>77</v>
      </c>
      <c r="E133" s="213" t="s">
        <v>127</v>
      </c>
      <c r="F133" s="213" t="s">
        <v>128</v>
      </c>
      <c r="G133" s="200"/>
      <c r="H133" s="200"/>
      <c r="I133" s="203"/>
      <c r="J133" s="214">
        <f>BK133</f>
        <v>0</v>
      </c>
      <c r="K133" s="200"/>
      <c r="L133" s="205"/>
      <c r="M133" s="206"/>
      <c r="N133" s="207"/>
      <c r="O133" s="207"/>
      <c r="P133" s="208">
        <f>SUM(P134:P147)</f>
        <v>0</v>
      </c>
      <c r="Q133" s="207"/>
      <c r="R133" s="208">
        <f>SUM(R134:R147)</f>
        <v>0.026000000000000002</v>
      </c>
      <c r="S133" s="207"/>
      <c r="T133" s="209">
        <f>SUM(T134:T147)</f>
        <v>0.065000000000000002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0" t="s">
        <v>21</v>
      </c>
      <c r="AT133" s="211" t="s">
        <v>77</v>
      </c>
      <c r="AU133" s="211" t="s">
        <v>21</v>
      </c>
      <c r="AY133" s="210" t="s">
        <v>126</v>
      </c>
      <c r="BK133" s="212">
        <f>SUM(BK134:BK147)</f>
        <v>0</v>
      </c>
    </row>
    <row r="134" s="2" customFormat="1" ht="24.15" customHeight="1">
      <c r="A134" s="38"/>
      <c r="B134" s="39"/>
      <c r="C134" s="215" t="s">
        <v>21</v>
      </c>
      <c r="D134" s="215" t="s">
        <v>129</v>
      </c>
      <c r="E134" s="216" t="s">
        <v>130</v>
      </c>
      <c r="F134" s="217" t="s">
        <v>131</v>
      </c>
      <c r="G134" s="218" t="s">
        <v>132</v>
      </c>
      <c r="H134" s="219">
        <v>2300</v>
      </c>
      <c r="I134" s="220"/>
      <c r="J134" s="221">
        <f>ROUND(I134*H134,2)</f>
        <v>0</v>
      </c>
      <c r="K134" s="222"/>
      <c r="L134" s="44"/>
      <c r="M134" s="223" t="s">
        <v>1</v>
      </c>
      <c r="N134" s="224" t="s">
        <v>43</v>
      </c>
      <c r="O134" s="91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7" t="s">
        <v>133</v>
      </c>
      <c r="AT134" s="227" t="s">
        <v>129</v>
      </c>
      <c r="AU134" s="227" t="s">
        <v>87</v>
      </c>
      <c r="AY134" s="17" t="s">
        <v>126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7" t="s">
        <v>21</v>
      </c>
      <c r="BK134" s="228">
        <f>ROUND(I134*H134,2)</f>
        <v>0</v>
      </c>
      <c r="BL134" s="17" t="s">
        <v>133</v>
      </c>
      <c r="BM134" s="227" t="s">
        <v>134</v>
      </c>
    </row>
    <row r="135" s="13" customFormat="1">
      <c r="A135" s="13"/>
      <c r="B135" s="229"/>
      <c r="C135" s="230"/>
      <c r="D135" s="231" t="s">
        <v>135</v>
      </c>
      <c r="E135" s="232" t="s">
        <v>1</v>
      </c>
      <c r="F135" s="233" t="s">
        <v>136</v>
      </c>
      <c r="G135" s="230"/>
      <c r="H135" s="232" t="s">
        <v>1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9" t="s">
        <v>135</v>
      </c>
      <c r="AU135" s="239" t="s">
        <v>87</v>
      </c>
      <c r="AV135" s="13" t="s">
        <v>21</v>
      </c>
      <c r="AW135" s="13" t="s">
        <v>35</v>
      </c>
      <c r="AX135" s="13" t="s">
        <v>78</v>
      </c>
      <c r="AY135" s="239" t="s">
        <v>126</v>
      </c>
    </row>
    <row r="136" s="14" customFormat="1">
      <c r="A136" s="14"/>
      <c r="B136" s="240"/>
      <c r="C136" s="241"/>
      <c r="D136" s="231" t="s">
        <v>135</v>
      </c>
      <c r="E136" s="242" t="s">
        <v>1</v>
      </c>
      <c r="F136" s="243" t="s">
        <v>137</v>
      </c>
      <c r="G136" s="241"/>
      <c r="H136" s="244">
        <v>2300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0" t="s">
        <v>135</v>
      </c>
      <c r="AU136" s="250" t="s">
        <v>87</v>
      </c>
      <c r="AV136" s="14" t="s">
        <v>87</v>
      </c>
      <c r="AW136" s="14" t="s">
        <v>35</v>
      </c>
      <c r="AX136" s="14" t="s">
        <v>21</v>
      </c>
      <c r="AY136" s="250" t="s">
        <v>126</v>
      </c>
    </row>
    <row r="137" s="2" customFormat="1" ht="33" customHeight="1">
      <c r="A137" s="38"/>
      <c r="B137" s="39"/>
      <c r="C137" s="215" t="s">
        <v>87</v>
      </c>
      <c r="D137" s="215" t="s">
        <v>129</v>
      </c>
      <c r="E137" s="216" t="s">
        <v>138</v>
      </c>
      <c r="F137" s="217" t="s">
        <v>139</v>
      </c>
      <c r="G137" s="218" t="s">
        <v>132</v>
      </c>
      <c r="H137" s="219">
        <v>138000</v>
      </c>
      <c r="I137" s="220"/>
      <c r="J137" s="221">
        <f>ROUND(I137*H137,2)</f>
        <v>0</v>
      </c>
      <c r="K137" s="222"/>
      <c r="L137" s="44"/>
      <c r="M137" s="223" t="s">
        <v>1</v>
      </c>
      <c r="N137" s="224" t="s">
        <v>43</v>
      </c>
      <c r="O137" s="91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7" t="s">
        <v>133</v>
      </c>
      <c r="AT137" s="227" t="s">
        <v>129</v>
      </c>
      <c r="AU137" s="227" t="s">
        <v>87</v>
      </c>
      <c r="AY137" s="17" t="s">
        <v>126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21</v>
      </c>
      <c r="BK137" s="228">
        <f>ROUND(I137*H137,2)</f>
        <v>0</v>
      </c>
      <c r="BL137" s="17" t="s">
        <v>133</v>
      </c>
      <c r="BM137" s="227" t="s">
        <v>140</v>
      </c>
    </row>
    <row r="138" s="14" customFormat="1">
      <c r="A138" s="14"/>
      <c r="B138" s="240"/>
      <c r="C138" s="241"/>
      <c r="D138" s="231" t="s">
        <v>135</v>
      </c>
      <c r="E138" s="242" t="s">
        <v>1</v>
      </c>
      <c r="F138" s="243" t="s">
        <v>141</v>
      </c>
      <c r="G138" s="241"/>
      <c r="H138" s="244">
        <v>138000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0" t="s">
        <v>135</v>
      </c>
      <c r="AU138" s="250" t="s">
        <v>87</v>
      </c>
      <c r="AV138" s="14" t="s">
        <v>87</v>
      </c>
      <c r="AW138" s="14" t="s">
        <v>35</v>
      </c>
      <c r="AX138" s="14" t="s">
        <v>21</v>
      </c>
      <c r="AY138" s="250" t="s">
        <v>126</v>
      </c>
    </row>
    <row r="139" s="2" customFormat="1" ht="33" customHeight="1">
      <c r="A139" s="38"/>
      <c r="B139" s="39"/>
      <c r="C139" s="215" t="s">
        <v>83</v>
      </c>
      <c r="D139" s="215" t="s">
        <v>129</v>
      </c>
      <c r="E139" s="216" t="s">
        <v>142</v>
      </c>
      <c r="F139" s="217" t="s">
        <v>143</v>
      </c>
      <c r="G139" s="218" t="s">
        <v>132</v>
      </c>
      <c r="H139" s="219">
        <v>2300</v>
      </c>
      <c r="I139" s="220"/>
      <c r="J139" s="221">
        <f>ROUND(I139*H139,2)</f>
        <v>0</v>
      </c>
      <c r="K139" s="222"/>
      <c r="L139" s="44"/>
      <c r="M139" s="223" t="s">
        <v>1</v>
      </c>
      <c r="N139" s="224" t="s">
        <v>43</v>
      </c>
      <c r="O139" s="91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7" t="s">
        <v>133</v>
      </c>
      <c r="AT139" s="227" t="s">
        <v>129</v>
      </c>
      <c r="AU139" s="227" t="s">
        <v>87</v>
      </c>
      <c r="AY139" s="17" t="s">
        <v>126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7" t="s">
        <v>21</v>
      </c>
      <c r="BK139" s="228">
        <f>ROUND(I139*H139,2)</f>
        <v>0</v>
      </c>
      <c r="BL139" s="17" t="s">
        <v>133</v>
      </c>
      <c r="BM139" s="227" t="s">
        <v>144</v>
      </c>
    </row>
    <row r="140" s="2" customFormat="1" ht="24.15" customHeight="1">
      <c r="A140" s="38"/>
      <c r="B140" s="39"/>
      <c r="C140" s="215" t="s">
        <v>133</v>
      </c>
      <c r="D140" s="215" t="s">
        <v>129</v>
      </c>
      <c r="E140" s="216" t="s">
        <v>145</v>
      </c>
      <c r="F140" s="217" t="s">
        <v>146</v>
      </c>
      <c r="G140" s="218" t="s">
        <v>147</v>
      </c>
      <c r="H140" s="219">
        <v>200</v>
      </c>
      <c r="I140" s="220"/>
      <c r="J140" s="221">
        <f>ROUND(I140*H140,2)</f>
        <v>0</v>
      </c>
      <c r="K140" s="222"/>
      <c r="L140" s="44"/>
      <c r="M140" s="223" t="s">
        <v>1</v>
      </c>
      <c r="N140" s="224" t="s">
        <v>43</v>
      </c>
      <c r="O140" s="91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133</v>
      </c>
      <c r="AT140" s="227" t="s">
        <v>129</v>
      </c>
      <c r="AU140" s="227" t="s">
        <v>87</v>
      </c>
      <c r="AY140" s="17" t="s">
        <v>126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21</v>
      </c>
      <c r="BK140" s="228">
        <f>ROUND(I140*H140,2)</f>
        <v>0</v>
      </c>
      <c r="BL140" s="17" t="s">
        <v>133</v>
      </c>
      <c r="BM140" s="227" t="s">
        <v>148</v>
      </c>
    </row>
    <row r="141" s="2" customFormat="1" ht="24.15" customHeight="1">
      <c r="A141" s="38"/>
      <c r="B141" s="39"/>
      <c r="C141" s="215" t="s">
        <v>149</v>
      </c>
      <c r="D141" s="215" t="s">
        <v>129</v>
      </c>
      <c r="E141" s="216" t="s">
        <v>150</v>
      </c>
      <c r="F141" s="217" t="s">
        <v>151</v>
      </c>
      <c r="G141" s="218" t="s">
        <v>147</v>
      </c>
      <c r="H141" s="219">
        <v>12000</v>
      </c>
      <c r="I141" s="220"/>
      <c r="J141" s="221">
        <f>ROUND(I141*H141,2)</f>
        <v>0</v>
      </c>
      <c r="K141" s="222"/>
      <c r="L141" s="44"/>
      <c r="M141" s="223" t="s">
        <v>1</v>
      </c>
      <c r="N141" s="224" t="s">
        <v>43</v>
      </c>
      <c r="O141" s="91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7" t="s">
        <v>133</v>
      </c>
      <c r="AT141" s="227" t="s">
        <v>129</v>
      </c>
      <c r="AU141" s="227" t="s">
        <v>87</v>
      </c>
      <c r="AY141" s="17" t="s">
        <v>126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7" t="s">
        <v>21</v>
      </c>
      <c r="BK141" s="228">
        <f>ROUND(I141*H141,2)</f>
        <v>0</v>
      </c>
      <c r="BL141" s="17" t="s">
        <v>133</v>
      </c>
      <c r="BM141" s="227" t="s">
        <v>152</v>
      </c>
    </row>
    <row r="142" s="14" customFormat="1">
      <c r="A142" s="14"/>
      <c r="B142" s="240"/>
      <c r="C142" s="241"/>
      <c r="D142" s="231" t="s">
        <v>135</v>
      </c>
      <c r="E142" s="242" t="s">
        <v>1</v>
      </c>
      <c r="F142" s="243" t="s">
        <v>153</v>
      </c>
      <c r="G142" s="241"/>
      <c r="H142" s="244">
        <v>12000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0" t="s">
        <v>135</v>
      </c>
      <c r="AU142" s="250" t="s">
        <v>87</v>
      </c>
      <c r="AV142" s="14" t="s">
        <v>87</v>
      </c>
      <c r="AW142" s="14" t="s">
        <v>35</v>
      </c>
      <c r="AX142" s="14" t="s">
        <v>21</v>
      </c>
      <c r="AY142" s="250" t="s">
        <v>126</v>
      </c>
    </row>
    <row r="143" s="2" customFormat="1" ht="24.15" customHeight="1">
      <c r="A143" s="38"/>
      <c r="B143" s="39"/>
      <c r="C143" s="215" t="s">
        <v>154</v>
      </c>
      <c r="D143" s="215" t="s">
        <v>129</v>
      </c>
      <c r="E143" s="216" t="s">
        <v>155</v>
      </c>
      <c r="F143" s="217" t="s">
        <v>156</v>
      </c>
      <c r="G143" s="218" t="s">
        <v>147</v>
      </c>
      <c r="H143" s="219">
        <v>200</v>
      </c>
      <c r="I143" s="220"/>
      <c r="J143" s="221">
        <f>ROUND(I143*H143,2)</f>
        <v>0</v>
      </c>
      <c r="K143" s="222"/>
      <c r="L143" s="44"/>
      <c r="M143" s="223" t="s">
        <v>1</v>
      </c>
      <c r="N143" s="224" t="s">
        <v>43</v>
      </c>
      <c r="O143" s="91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7" t="s">
        <v>133</v>
      </c>
      <c r="AT143" s="227" t="s">
        <v>129</v>
      </c>
      <c r="AU143" s="227" t="s">
        <v>87</v>
      </c>
      <c r="AY143" s="17" t="s">
        <v>126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21</v>
      </c>
      <c r="BK143" s="228">
        <f>ROUND(I143*H143,2)</f>
        <v>0</v>
      </c>
      <c r="BL143" s="17" t="s">
        <v>133</v>
      </c>
      <c r="BM143" s="227" t="s">
        <v>157</v>
      </c>
    </row>
    <row r="144" s="2" customFormat="1" ht="24.15" customHeight="1">
      <c r="A144" s="38"/>
      <c r="B144" s="39"/>
      <c r="C144" s="215" t="s">
        <v>158</v>
      </c>
      <c r="D144" s="215" t="s">
        <v>129</v>
      </c>
      <c r="E144" s="216" t="s">
        <v>159</v>
      </c>
      <c r="F144" s="217" t="s">
        <v>160</v>
      </c>
      <c r="G144" s="218" t="s">
        <v>161</v>
      </c>
      <c r="H144" s="219">
        <v>1</v>
      </c>
      <c r="I144" s="220"/>
      <c r="J144" s="221">
        <f>ROUND(I144*H144,2)</f>
        <v>0</v>
      </c>
      <c r="K144" s="222"/>
      <c r="L144" s="44"/>
      <c r="M144" s="223" t="s">
        <v>1</v>
      </c>
      <c r="N144" s="224" t="s">
        <v>43</v>
      </c>
      <c r="O144" s="91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7" t="s">
        <v>133</v>
      </c>
      <c r="AT144" s="227" t="s">
        <v>129</v>
      </c>
      <c r="AU144" s="227" t="s">
        <v>87</v>
      </c>
      <c r="AY144" s="17" t="s">
        <v>126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21</v>
      </c>
      <c r="BK144" s="228">
        <f>ROUND(I144*H144,2)</f>
        <v>0</v>
      </c>
      <c r="BL144" s="17" t="s">
        <v>133</v>
      </c>
      <c r="BM144" s="227" t="s">
        <v>162</v>
      </c>
    </row>
    <row r="145" s="2" customFormat="1" ht="24.15" customHeight="1">
      <c r="A145" s="38"/>
      <c r="B145" s="39"/>
      <c r="C145" s="215" t="s">
        <v>163</v>
      </c>
      <c r="D145" s="215" t="s">
        <v>129</v>
      </c>
      <c r="E145" s="216" t="s">
        <v>164</v>
      </c>
      <c r="F145" s="217" t="s">
        <v>165</v>
      </c>
      <c r="G145" s="218" t="s">
        <v>147</v>
      </c>
      <c r="H145" s="219">
        <v>650</v>
      </c>
      <c r="I145" s="220"/>
      <c r="J145" s="221">
        <f>ROUND(I145*H145,2)</f>
        <v>0</v>
      </c>
      <c r="K145" s="222"/>
      <c r="L145" s="44"/>
      <c r="M145" s="223" t="s">
        <v>1</v>
      </c>
      <c r="N145" s="224" t="s">
        <v>43</v>
      </c>
      <c r="O145" s="91"/>
      <c r="P145" s="225">
        <f>O145*H145</f>
        <v>0</v>
      </c>
      <c r="Q145" s="225">
        <v>4.0000000000000003E-05</v>
      </c>
      <c r="R145" s="225">
        <f>Q145*H145</f>
        <v>0.026000000000000002</v>
      </c>
      <c r="S145" s="225">
        <v>0.00010000000000000001</v>
      </c>
      <c r="T145" s="226">
        <f>S145*H145</f>
        <v>0.065000000000000002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7" t="s">
        <v>133</v>
      </c>
      <c r="AT145" s="227" t="s">
        <v>129</v>
      </c>
      <c r="AU145" s="227" t="s">
        <v>87</v>
      </c>
      <c r="AY145" s="17" t="s">
        <v>126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21</v>
      </c>
      <c r="BK145" s="228">
        <f>ROUND(I145*H145,2)</f>
        <v>0</v>
      </c>
      <c r="BL145" s="17" t="s">
        <v>133</v>
      </c>
      <c r="BM145" s="227" t="s">
        <v>166</v>
      </c>
    </row>
    <row r="146" s="13" customFormat="1">
      <c r="A146" s="13"/>
      <c r="B146" s="229"/>
      <c r="C146" s="230"/>
      <c r="D146" s="231" t="s">
        <v>135</v>
      </c>
      <c r="E146" s="232" t="s">
        <v>1</v>
      </c>
      <c r="F146" s="233" t="s">
        <v>167</v>
      </c>
      <c r="G146" s="230"/>
      <c r="H146" s="232" t="s">
        <v>1</v>
      </c>
      <c r="I146" s="234"/>
      <c r="J146" s="230"/>
      <c r="K146" s="230"/>
      <c r="L146" s="235"/>
      <c r="M146" s="236"/>
      <c r="N146" s="237"/>
      <c r="O146" s="237"/>
      <c r="P146" s="237"/>
      <c r="Q146" s="237"/>
      <c r="R146" s="237"/>
      <c r="S146" s="237"/>
      <c r="T146" s="23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9" t="s">
        <v>135</v>
      </c>
      <c r="AU146" s="239" t="s">
        <v>87</v>
      </c>
      <c r="AV146" s="13" t="s">
        <v>21</v>
      </c>
      <c r="AW146" s="13" t="s">
        <v>35</v>
      </c>
      <c r="AX146" s="13" t="s">
        <v>78</v>
      </c>
      <c r="AY146" s="239" t="s">
        <v>126</v>
      </c>
    </row>
    <row r="147" s="14" customFormat="1">
      <c r="A147" s="14"/>
      <c r="B147" s="240"/>
      <c r="C147" s="241"/>
      <c r="D147" s="231" t="s">
        <v>135</v>
      </c>
      <c r="E147" s="242" t="s">
        <v>1</v>
      </c>
      <c r="F147" s="243" t="s">
        <v>168</v>
      </c>
      <c r="G147" s="241"/>
      <c r="H147" s="244">
        <v>650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0" t="s">
        <v>135</v>
      </c>
      <c r="AU147" s="250" t="s">
        <v>87</v>
      </c>
      <c r="AV147" s="14" t="s">
        <v>87</v>
      </c>
      <c r="AW147" s="14" t="s">
        <v>35</v>
      </c>
      <c r="AX147" s="14" t="s">
        <v>21</v>
      </c>
      <c r="AY147" s="250" t="s">
        <v>126</v>
      </c>
    </row>
    <row r="148" s="12" customFormat="1" ht="22.8" customHeight="1">
      <c r="A148" s="12"/>
      <c r="B148" s="199"/>
      <c r="C148" s="200"/>
      <c r="D148" s="201" t="s">
        <v>77</v>
      </c>
      <c r="E148" s="213" t="s">
        <v>169</v>
      </c>
      <c r="F148" s="213" t="s">
        <v>170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SUM(P149:P153)</f>
        <v>0</v>
      </c>
      <c r="Q148" s="207"/>
      <c r="R148" s="208">
        <f>SUM(R149:R153)</f>
        <v>0</v>
      </c>
      <c r="S148" s="207"/>
      <c r="T148" s="209">
        <f>SUM(T149:T153)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21</v>
      </c>
      <c r="AT148" s="211" t="s">
        <v>77</v>
      </c>
      <c r="AU148" s="211" t="s">
        <v>21</v>
      </c>
      <c r="AY148" s="210" t="s">
        <v>126</v>
      </c>
      <c r="BK148" s="212">
        <f>SUM(BK149:BK153)</f>
        <v>0</v>
      </c>
    </row>
    <row r="149" s="2" customFormat="1" ht="24.15" customHeight="1">
      <c r="A149" s="38"/>
      <c r="B149" s="39"/>
      <c r="C149" s="215" t="s">
        <v>127</v>
      </c>
      <c r="D149" s="215" t="s">
        <v>129</v>
      </c>
      <c r="E149" s="216" t="s">
        <v>171</v>
      </c>
      <c r="F149" s="217" t="s">
        <v>172</v>
      </c>
      <c r="G149" s="218" t="s">
        <v>173</v>
      </c>
      <c r="H149" s="219">
        <v>7.6699999999999999</v>
      </c>
      <c r="I149" s="220"/>
      <c r="J149" s="221">
        <f>ROUND(I149*H149,2)</f>
        <v>0</v>
      </c>
      <c r="K149" s="222"/>
      <c r="L149" s="44"/>
      <c r="M149" s="223" t="s">
        <v>1</v>
      </c>
      <c r="N149" s="224" t="s">
        <v>43</v>
      </c>
      <c r="O149" s="91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133</v>
      </c>
      <c r="AT149" s="227" t="s">
        <v>129</v>
      </c>
      <c r="AU149" s="227" t="s">
        <v>87</v>
      </c>
      <c r="AY149" s="17" t="s">
        <v>126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21</v>
      </c>
      <c r="BK149" s="228">
        <f>ROUND(I149*H149,2)</f>
        <v>0</v>
      </c>
      <c r="BL149" s="17" t="s">
        <v>133</v>
      </c>
      <c r="BM149" s="227" t="s">
        <v>174</v>
      </c>
    </row>
    <row r="150" s="2" customFormat="1" ht="24.15" customHeight="1">
      <c r="A150" s="38"/>
      <c r="B150" s="39"/>
      <c r="C150" s="215" t="s">
        <v>26</v>
      </c>
      <c r="D150" s="215" t="s">
        <v>129</v>
      </c>
      <c r="E150" s="216" t="s">
        <v>175</v>
      </c>
      <c r="F150" s="217" t="s">
        <v>176</v>
      </c>
      <c r="G150" s="218" t="s">
        <v>173</v>
      </c>
      <c r="H150" s="219">
        <v>7.6699999999999999</v>
      </c>
      <c r="I150" s="220"/>
      <c r="J150" s="221">
        <f>ROUND(I150*H150,2)</f>
        <v>0</v>
      </c>
      <c r="K150" s="222"/>
      <c r="L150" s="44"/>
      <c r="M150" s="223" t="s">
        <v>1</v>
      </c>
      <c r="N150" s="224" t="s">
        <v>43</v>
      </c>
      <c r="O150" s="91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7" t="s">
        <v>133</v>
      </c>
      <c r="AT150" s="227" t="s">
        <v>129</v>
      </c>
      <c r="AU150" s="227" t="s">
        <v>87</v>
      </c>
      <c r="AY150" s="17" t="s">
        <v>126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21</v>
      </c>
      <c r="BK150" s="228">
        <f>ROUND(I150*H150,2)</f>
        <v>0</v>
      </c>
      <c r="BL150" s="17" t="s">
        <v>133</v>
      </c>
      <c r="BM150" s="227" t="s">
        <v>177</v>
      </c>
    </row>
    <row r="151" s="2" customFormat="1" ht="24.15" customHeight="1">
      <c r="A151" s="38"/>
      <c r="B151" s="39"/>
      <c r="C151" s="215" t="s">
        <v>178</v>
      </c>
      <c r="D151" s="215" t="s">
        <v>129</v>
      </c>
      <c r="E151" s="216" t="s">
        <v>179</v>
      </c>
      <c r="F151" s="217" t="s">
        <v>180</v>
      </c>
      <c r="G151" s="218" t="s">
        <v>173</v>
      </c>
      <c r="H151" s="219">
        <v>107.38</v>
      </c>
      <c r="I151" s="220"/>
      <c r="J151" s="221">
        <f>ROUND(I151*H151,2)</f>
        <v>0</v>
      </c>
      <c r="K151" s="222"/>
      <c r="L151" s="44"/>
      <c r="M151" s="223" t="s">
        <v>1</v>
      </c>
      <c r="N151" s="224" t="s">
        <v>43</v>
      </c>
      <c r="O151" s="91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133</v>
      </c>
      <c r="AT151" s="227" t="s">
        <v>129</v>
      </c>
      <c r="AU151" s="227" t="s">
        <v>87</v>
      </c>
      <c r="AY151" s="17" t="s">
        <v>126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21</v>
      </c>
      <c r="BK151" s="228">
        <f>ROUND(I151*H151,2)</f>
        <v>0</v>
      </c>
      <c r="BL151" s="17" t="s">
        <v>133</v>
      </c>
      <c r="BM151" s="227" t="s">
        <v>181</v>
      </c>
    </row>
    <row r="152" s="14" customFormat="1">
      <c r="A152" s="14"/>
      <c r="B152" s="240"/>
      <c r="C152" s="241"/>
      <c r="D152" s="231" t="s">
        <v>135</v>
      </c>
      <c r="E152" s="242" t="s">
        <v>1</v>
      </c>
      <c r="F152" s="243" t="s">
        <v>182</v>
      </c>
      <c r="G152" s="241"/>
      <c r="H152" s="244">
        <v>107.38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135</v>
      </c>
      <c r="AU152" s="250" t="s">
        <v>87</v>
      </c>
      <c r="AV152" s="14" t="s">
        <v>87</v>
      </c>
      <c r="AW152" s="14" t="s">
        <v>35</v>
      </c>
      <c r="AX152" s="14" t="s">
        <v>21</v>
      </c>
      <c r="AY152" s="250" t="s">
        <v>126</v>
      </c>
    </row>
    <row r="153" s="2" customFormat="1" ht="33" customHeight="1">
      <c r="A153" s="38"/>
      <c r="B153" s="39"/>
      <c r="C153" s="215" t="s">
        <v>183</v>
      </c>
      <c r="D153" s="215" t="s">
        <v>129</v>
      </c>
      <c r="E153" s="216" t="s">
        <v>184</v>
      </c>
      <c r="F153" s="217" t="s">
        <v>185</v>
      </c>
      <c r="G153" s="218" t="s">
        <v>173</v>
      </c>
      <c r="H153" s="219">
        <v>7.6699999999999999</v>
      </c>
      <c r="I153" s="220"/>
      <c r="J153" s="221">
        <f>ROUND(I153*H153,2)</f>
        <v>0</v>
      </c>
      <c r="K153" s="222"/>
      <c r="L153" s="44"/>
      <c r="M153" s="223" t="s">
        <v>1</v>
      </c>
      <c r="N153" s="224" t="s">
        <v>43</v>
      </c>
      <c r="O153" s="91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133</v>
      </c>
      <c r="AT153" s="227" t="s">
        <v>129</v>
      </c>
      <c r="AU153" s="227" t="s">
        <v>87</v>
      </c>
      <c r="AY153" s="17" t="s">
        <v>126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21</v>
      </c>
      <c r="BK153" s="228">
        <f>ROUND(I153*H153,2)</f>
        <v>0</v>
      </c>
      <c r="BL153" s="17" t="s">
        <v>133</v>
      </c>
      <c r="BM153" s="227" t="s">
        <v>186</v>
      </c>
    </row>
    <row r="154" s="12" customFormat="1" ht="22.8" customHeight="1">
      <c r="A154" s="12"/>
      <c r="B154" s="199"/>
      <c r="C154" s="200"/>
      <c r="D154" s="201" t="s">
        <v>77</v>
      </c>
      <c r="E154" s="213" t="s">
        <v>187</v>
      </c>
      <c r="F154" s="213" t="s">
        <v>188</v>
      </c>
      <c r="G154" s="200"/>
      <c r="H154" s="200"/>
      <c r="I154" s="203"/>
      <c r="J154" s="214">
        <f>BK154</f>
        <v>0</v>
      </c>
      <c r="K154" s="200"/>
      <c r="L154" s="205"/>
      <c r="M154" s="206"/>
      <c r="N154" s="207"/>
      <c r="O154" s="207"/>
      <c r="P154" s="208">
        <f>P155</f>
        <v>0</v>
      </c>
      <c r="Q154" s="207"/>
      <c r="R154" s="208">
        <f>R155</f>
        <v>0</v>
      </c>
      <c r="S154" s="207"/>
      <c r="T154" s="209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0" t="s">
        <v>21</v>
      </c>
      <c r="AT154" s="211" t="s">
        <v>77</v>
      </c>
      <c r="AU154" s="211" t="s">
        <v>21</v>
      </c>
      <c r="AY154" s="210" t="s">
        <v>126</v>
      </c>
      <c r="BK154" s="212">
        <f>BK155</f>
        <v>0</v>
      </c>
    </row>
    <row r="155" s="2" customFormat="1" ht="16.5" customHeight="1">
      <c r="A155" s="38"/>
      <c r="B155" s="39"/>
      <c r="C155" s="215" t="s">
        <v>189</v>
      </c>
      <c r="D155" s="215" t="s">
        <v>129</v>
      </c>
      <c r="E155" s="216" t="s">
        <v>190</v>
      </c>
      <c r="F155" s="217" t="s">
        <v>191</v>
      </c>
      <c r="G155" s="218" t="s">
        <v>173</v>
      </c>
      <c r="H155" s="219">
        <v>2.9260000000000002</v>
      </c>
      <c r="I155" s="220"/>
      <c r="J155" s="221">
        <f>ROUND(I155*H155,2)</f>
        <v>0</v>
      </c>
      <c r="K155" s="222"/>
      <c r="L155" s="44"/>
      <c r="M155" s="223" t="s">
        <v>1</v>
      </c>
      <c r="N155" s="224" t="s">
        <v>43</v>
      </c>
      <c r="O155" s="91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133</v>
      </c>
      <c r="AT155" s="227" t="s">
        <v>129</v>
      </c>
      <c r="AU155" s="227" t="s">
        <v>87</v>
      </c>
      <c r="AY155" s="17" t="s">
        <v>126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21</v>
      </c>
      <c r="BK155" s="228">
        <f>ROUND(I155*H155,2)</f>
        <v>0</v>
      </c>
      <c r="BL155" s="17" t="s">
        <v>133</v>
      </c>
      <c r="BM155" s="227" t="s">
        <v>192</v>
      </c>
    </row>
    <row r="156" s="12" customFormat="1" ht="22.8" customHeight="1">
      <c r="A156" s="12"/>
      <c r="B156" s="199"/>
      <c r="C156" s="200"/>
      <c r="D156" s="201" t="s">
        <v>77</v>
      </c>
      <c r="E156" s="213" t="s">
        <v>193</v>
      </c>
      <c r="F156" s="213" t="s">
        <v>194</v>
      </c>
      <c r="G156" s="200"/>
      <c r="H156" s="200"/>
      <c r="I156" s="203"/>
      <c r="J156" s="214">
        <f>BK156</f>
        <v>0</v>
      </c>
      <c r="K156" s="200"/>
      <c r="L156" s="205"/>
      <c r="M156" s="206"/>
      <c r="N156" s="207"/>
      <c r="O156" s="207"/>
      <c r="P156" s="208">
        <f>SUM(P157:P165)</f>
        <v>0</v>
      </c>
      <c r="Q156" s="207"/>
      <c r="R156" s="208">
        <f>SUM(R157:R165)</f>
        <v>2.8999999999999995</v>
      </c>
      <c r="S156" s="207"/>
      <c r="T156" s="209">
        <f>SUM(T157:T165)</f>
        <v>5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0" t="s">
        <v>21</v>
      </c>
      <c r="AT156" s="211" t="s">
        <v>77</v>
      </c>
      <c r="AU156" s="211" t="s">
        <v>21</v>
      </c>
      <c r="AY156" s="210" t="s">
        <v>126</v>
      </c>
      <c r="BK156" s="212">
        <f>SUM(BK157:BK165)</f>
        <v>0</v>
      </c>
    </row>
    <row r="157" s="2" customFormat="1" ht="24.15" customHeight="1">
      <c r="A157" s="38"/>
      <c r="B157" s="39"/>
      <c r="C157" s="215" t="s">
        <v>195</v>
      </c>
      <c r="D157" s="215" t="s">
        <v>129</v>
      </c>
      <c r="E157" s="216" t="s">
        <v>196</v>
      </c>
      <c r="F157" s="217" t="s">
        <v>197</v>
      </c>
      <c r="G157" s="218" t="s">
        <v>198</v>
      </c>
      <c r="H157" s="219">
        <v>20</v>
      </c>
      <c r="I157" s="220"/>
      <c r="J157" s="221">
        <f>ROUND(I157*H157,2)</f>
        <v>0</v>
      </c>
      <c r="K157" s="222"/>
      <c r="L157" s="44"/>
      <c r="M157" s="223" t="s">
        <v>1</v>
      </c>
      <c r="N157" s="224" t="s">
        <v>43</v>
      </c>
      <c r="O157" s="91"/>
      <c r="P157" s="225">
        <f>O157*H157</f>
        <v>0</v>
      </c>
      <c r="Q157" s="225">
        <v>0.02</v>
      </c>
      <c r="R157" s="225">
        <f>Q157*H157</f>
        <v>0.40000000000000002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133</v>
      </c>
      <c r="AT157" s="227" t="s">
        <v>129</v>
      </c>
      <c r="AU157" s="227" t="s">
        <v>87</v>
      </c>
      <c r="AY157" s="17" t="s">
        <v>126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21</v>
      </c>
      <c r="BK157" s="228">
        <f>ROUND(I157*H157,2)</f>
        <v>0</v>
      </c>
      <c r="BL157" s="17" t="s">
        <v>133</v>
      </c>
      <c r="BM157" s="227" t="s">
        <v>199</v>
      </c>
    </row>
    <row r="158" s="2" customFormat="1" ht="16.5" customHeight="1">
      <c r="A158" s="38"/>
      <c r="B158" s="39"/>
      <c r="C158" s="215" t="s">
        <v>8</v>
      </c>
      <c r="D158" s="215" t="s">
        <v>129</v>
      </c>
      <c r="E158" s="216" t="s">
        <v>200</v>
      </c>
      <c r="F158" s="217" t="s">
        <v>201</v>
      </c>
      <c r="G158" s="218" t="s">
        <v>198</v>
      </c>
      <c r="H158" s="219">
        <v>4</v>
      </c>
      <c r="I158" s="220"/>
      <c r="J158" s="221">
        <f>ROUND(I158*H158,2)</f>
        <v>0</v>
      </c>
      <c r="K158" s="222"/>
      <c r="L158" s="44"/>
      <c r="M158" s="223" t="s">
        <v>1</v>
      </c>
      <c r="N158" s="224" t="s">
        <v>43</v>
      </c>
      <c r="O158" s="91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7" t="s">
        <v>133</v>
      </c>
      <c r="AT158" s="227" t="s">
        <v>129</v>
      </c>
      <c r="AU158" s="227" t="s">
        <v>87</v>
      </c>
      <c r="AY158" s="17" t="s">
        <v>126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7" t="s">
        <v>21</v>
      </c>
      <c r="BK158" s="228">
        <f>ROUND(I158*H158,2)</f>
        <v>0</v>
      </c>
      <c r="BL158" s="17" t="s">
        <v>133</v>
      </c>
      <c r="BM158" s="227" t="s">
        <v>202</v>
      </c>
    </row>
    <row r="159" s="2" customFormat="1" ht="16.5" customHeight="1">
      <c r="A159" s="38"/>
      <c r="B159" s="39"/>
      <c r="C159" s="215" t="s">
        <v>203</v>
      </c>
      <c r="D159" s="215" t="s">
        <v>129</v>
      </c>
      <c r="E159" s="216" t="s">
        <v>204</v>
      </c>
      <c r="F159" s="217" t="s">
        <v>205</v>
      </c>
      <c r="G159" s="218" t="s">
        <v>161</v>
      </c>
      <c r="H159" s="219">
        <v>1</v>
      </c>
      <c r="I159" s="220"/>
      <c r="J159" s="221">
        <f>ROUND(I159*H159,2)</f>
        <v>0</v>
      </c>
      <c r="K159" s="222"/>
      <c r="L159" s="44"/>
      <c r="M159" s="223" t="s">
        <v>1</v>
      </c>
      <c r="N159" s="224" t="s">
        <v>43</v>
      </c>
      <c r="O159" s="91"/>
      <c r="P159" s="225">
        <f>O159*H159</f>
        <v>0</v>
      </c>
      <c r="Q159" s="225">
        <v>0</v>
      </c>
      <c r="R159" s="225">
        <f>Q159*H159</f>
        <v>0</v>
      </c>
      <c r="S159" s="225">
        <v>5</v>
      </c>
      <c r="T159" s="226">
        <f>S159*H159</f>
        <v>5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133</v>
      </c>
      <c r="AT159" s="227" t="s">
        <v>129</v>
      </c>
      <c r="AU159" s="227" t="s">
        <v>87</v>
      </c>
      <c r="AY159" s="17" t="s">
        <v>126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21</v>
      </c>
      <c r="BK159" s="228">
        <f>ROUND(I159*H159,2)</f>
        <v>0</v>
      </c>
      <c r="BL159" s="17" t="s">
        <v>133</v>
      </c>
      <c r="BM159" s="227" t="s">
        <v>206</v>
      </c>
    </row>
    <row r="160" s="2" customFormat="1" ht="16.5" customHeight="1">
      <c r="A160" s="38"/>
      <c r="B160" s="39"/>
      <c r="C160" s="215" t="s">
        <v>207</v>
      </c>
      <c r="D160" s="215" t="s">
        <v>129</v>
      </c>
      <c r="E160" s="216" t="s">
        <v>208</v>
      </c>
      <c r="F160" s="217" t="s">
        <v>209</v>
      </c>
      <c r="G160" s="218" t="s">
        <v>161</v>
      </c>
      <c r="H160" s="219">
        <v>2</v>
      </c>
      <c r="I160" s="220"/>
      <c r="J160" s="221">
        <f>ROUND(I160*H160,2)</f>
        <v>0</v>
      </c>
      <c r="K160" s="222"/>
      <c r="L160" s="44"/>
      <c r="M160" s="223" t="s">
        <v>1</v>
      </c>
      <c r="N160" s="224" t="s">
        <v>43</v>
      </c>
      <c r="O160" s="91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7" t="s">
        <v>133</v>
      </c>
      <c r="AT160" s="227" t="s">
        <v>129</v>
      </c>
      <c r="AU160" s="227" t="s">
        <v>87</v>
      </c>
      <c r="AY160" s="17" t="s">
        <v>126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21</v>
      </c>
      <c r="BK160" s="228">
        <f>ROUND(I160*H160,2)</f>
        <v>0</v>
      </c>
      <c r="BL160" s="17" t="s">
        <v>133</v>
      </c>
      <c r="BM160" s="227" t="s">
        <v>210</v>
      </c>
    </row>
    <row r="161" s="2" customFormat="1" ht="16.5" customHeight="1">
      <c r="A161" s="38"/>
      <c r="B161" s="39"/>
      <c r="C161" s="215" t="s">
        <v>211</v>
      </c>
      <c r="D161" s="215" t="s">
        <v>129</v>
      </c>
      <c r="E161" s="216" t="s">
        <v>212</v>
      </c>
      <c r="F161" s="217" t="s">
        <v>213</v>
      </c>
      <c r="G161" s="218" t="s">
        <v>198</v>
      </c>
      <c r="H161" s="219">
        <v>20</v>
      </c>
      <c r="I161" s="220"/>
      <c r="J161" s="221">
        <f>ROUND(I161*H161,2)</f>
        <v>0</v>
      </c>
      <c r="K161" s="222"/>
      <c r="L161" s="44"/>
      <c r="M161" s="223" t="s">
        <v>1</v>
      </c>
      <c r="N161" s="224" t="s">
        <v>43</v>
      </c>
      <c r="O161" s="91"/>
      <c r="P161" s="225">
        <f>O161*H161</f>
        <v>0</v>
      </c>
      <c r="Q161" s="225">
        <v>0.050000000000000003</v>
      </c>
      <c r="R161" s="225">
        <f>Q161*H161</f>
        <v>1</v>
      </c>
      <c r="S161" s="225">
        <v>0</v>
      </c>
      <c r="T161" s="22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7" t="s">
        <v>133</v>
      </c>
      <c r="AT161" s="227" t="s">
        <v>129</v>
      </c>
      <c r="AU161" s="227" t="s">
        <v>87</v>
      </c>
      <c r="AY161" s="17" t="s">
        <v>126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21</v>
      </c>
      <c r="BK161" s="228">
        <f>ROUND(I161*H161,2)</f>
        <v>0</v>
      </c>
      <c r="BL161" s="17" t="s">
        <v>133</v>
      </c>
      <c r="BM161" s="227" t="s">
        <v>214</v>
      </c>
    </row>
    <row r="162" s="2" customFormat="1" ht="16.5" customHeight="1">
      <c r="A162" s="38"/>
      <c r="B162" s="39"/>
      <c r="C162" s="215" t="s">
        <v>215</v>
      </c>
      <c r="D162" s="215" t="s">
        <v>129</v>
      </c>
      <c r="E162" s="216" t="s">
        <v>216</v>
      </c>
      <c r="F162" s="217" t="s">
        <v>217</v>
      </c>
      <c r="G162" s="218" t="s">
        <v>218</v>
      </c>
      <c r="H162" s="219">
        <v>3</v>
      </c>
      <c r="I162" s="220"/>
      <c r="J162" s="221">
        <f>ROUND(I162*H162,2)</f>
        <v>0</v>
      </c>
      <c r="K162" s="222"/>
      <c r="L162" s="44"/>
      <c r="M162" s="223" t="s">
        <v>1</v>
      </c>
      <c r="N162" s="224" t="s">
        <v>43</v>
      </c>
      <c r="O162" s="91"/>
      <c r="P162" s="225">
        <f>O162*H162</f>
        <v>0</v>
      </c>
      <c r="Q162" s="225">
        <v>0.050000000000000003</v>
      </c>
      <c r="R162" s="225">
        <f>Q162*H162</f>
        <v>0.15000000000000002</v>
      </c>
      <c r="S162" s="225">
        <v>0</v>
      </c>
      <c r="T162" s="22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133</v>
      </c>
      <c r="AT162" s="227" t="s">
        <v>129</v>
      </c>
      <c r="AU162" s="227" t="s">
        <v>87</v>
      </c>
      <c r="AY162" s="17" t="s">
        <v>126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21</v>
      </c>
      <c r="BK162" s="228">
        <f>ROUND(I162*H162,2)</f>
        <v>0</v>
      </c>
      <c r="BL162" s="17" t="s">
        <v>133</v>
      </c>
      <c r="BM162" s="227" t="s">
        <v>219</v>
      </c>
    </row>
    <row r="163" s="2" customFormat="1" ht="16.5" customHeight="1">
      <c r="A163" s="38"/>
      <c r="B163" s="39"/>
      <c r="C163" s="215" t="s">
        <v>220</v>
      </c>
      <c r="D163" s="215" t="s">
        <v>129</v>
      </c>
      <c r="E163" s="216" t="s">
        <v>221</v>
      </c>
      <c r="F163" s="217" t="s">
        <v>222</v>
      </c>
      <c r="G163" s="218" t="s">
        <v>218</v>
      </c>
      <c r="H163" s="219">
        <v>20</v>
      </c>
      <c r="I163" s="220"/>
      <c r="J163" s="221">
        <f>ROUND(I163*H163,2)</f>
        <v>0</v>
      </c>
      <c r="K163" s="222"/>
      <c r="L163" s="44"/>
      <c r="M163" s="223" t="s">
        <v>1</v>
      </c>
      <c r="N163" s="224" t="s">
        <v>43</v>
      </c>
      <c r="O163" s="91"/>
      <c r="P163" s="225">
        <f>O163*H163</f>
        <v>0</v>
      </c>
      <c r="Q163" s="225">
        <v>0.050000000000000003</v>
      </c>
      <c r="R163" s="225">
        <f>Q163*H163</f>
        <v>1</v>
      </c>
      <c r="S163" s="225">
        <v>0</v>
      </c>
      <c r="T163" s="22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7" t="s">
        <v>133</v>
      </c>
      <c r="AT163" s="227" t="s">
        <v>129</v>
      </c>
      <c r="AU163" s="227" t="s">
        <v>87</v>
      </c>
      <c r="AY163" s="17" t="s">
        <v>126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7" t="s">
        <v>21</v>
      </c>
      <c r="BK163" s="228">
        <f>ROUND(I163*H163,2)</f>
        <v>0</v>
      </c>
      <c r="BL163" s="17" t="s">
        <v>133</v>
      </c>
      <c r="BM163" s="227" t="s">
        <v>223</v>
      </c>
    </row>
    <row r="164" s="2" customFormat="1" ht="16.5" customHeight="1">
      <c r="A164" s="38"/>
      <c r="B164" s="39"/>
      <c r="C164" s="215" t="s">
        <v>7</v>
      </c>
      <c r="D164" s="215" t="s">
        <v>129</v>
      </c>
      <c r="E164" s="216" t="s">
        <v>224</v>
      </c>
      <c r="F164" s="217" t="s">
        <v>225</v>
      </c>
      <c r="G164" s="218" t="s">
        <v>147</v>
      </c>
      <c r="H164" s="219">
        <v>6</v>
      </c>
      <c r="I164" s="220"/>
      <c r="J164" s="221">
        <f>ROUND(I164*H164,2)</f>
        <v>0</v>
      </c>
      <c r="K164" s="222"/>
      <c r="L164" s="44"/>
      <c r="M164" s="223" t="s">
        <v>1</v>
      </c>
      <c r="N164" s="224" t="s">
        <v>43</v>
      </c>
      <c r="O164" s="91"/>
      <c r="P164" s="225">
        <f>O164*H164</f>
        <v>0</v>
      </c>
      <c r="Q164" s="225">
        <v>0.050000000000000003</v>
      </c>
      <c r="R164" s="225">
        <f>Q164*H164</f>
        <v>0.30000000000000004</v>
      </c>
      <c r="S164" s="225">
        <v>0</v>
      </c>
      <c r="T164" s="22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7" t="s">
        <v>133</v>
      </c>
      <c r="AT164" s="227" t="s">
        <v>129</v>
      </c>
      <c r="AU164" s="227" t="s">
        <v>87</v>
      </c>
      <c r="AY164" s="17" t="s">
        <v>126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7" t="s">
        <v>21</v>
      </c>
      <c r="BK164" s="228">
        <f>ROUND(I164*H164,2)</f>
        <v>0</v>
      </c>
      <c r="BL164" s="17" t="s">
        <v>133</v>
      </c>
      <c r="BM164" s="227" t="s">
        <v>226</v>
      </c>
    </row>
    <row r="165" s="2" customFormat="1" ht="16.5" customHeight="1">
      <c r="A165" s="38"/>
      <c r="B165" s="39"/>
      <c r="C165" s="215" t="s">
        <v>227</v>
      </c>
      <c r="D165" s="215" t="s">
        <v>129</v>
      </c>
      <c r="E165" s="216" t="s">
        <v>228</v>
      </c>
      <c r="F165" s="217" t="s">
        <v>229</v>
      </c>
      <c r="G165" s="218" t="s">
        <v>161</v>
      </c>
      <c r="H165" s="219">
        <v>1</v>
      </c>
      <c r="I165" s="220"/>
      <c r="J165" s="221">
        <f>ROUND(I165*H165,2)</f>
        <v>0</v>
      </c>
      <c r="K165" s="222"/>
      <c r="L165" s="44"/>
      <c r="M165" s="223" t="s">
        <v>1</v>
      </c>
      <c r="N165" s="224" t="s">
        <v>43</v>
      </c>
      <c r="O165" s="91"/>
      <c r="P165" s="225">
        <f>O165*H165</f>
        <v>0</v>
      </c>
      <c r="Q165" s="225">
        <v>0.050000000000000003</v>
      </c>
      <c r="R165" s="225">
        <f>Q165*H165</f>
        <v>0.050000000000000003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133</v>
      </c>
      <c r="AT165" s="227" t="s">
        <v>129</v>
      </c>
      <c r="AU165" s="227" t="s">
        <v>87</v>
      </c>
      <c r="AY165" s="17" t="s">
        <v>126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21</v>
      </c>
      <c r="BK165" s="228">
        <f>ROUND(I165*H165,2)</f>
        <v>0</v>
      </c>
      <c r="BL165" s="17" t="s">
        <v>133</v>
      </c>
      <c r="BM165" s="227" t="s">
        <v>230</v>
      </c>
    </row>
    <row r="166" s="12" customFormat="1" ht="25.92" customHeight="1">
      <c r="A166" s="12"/>
      <c r="B166" s="199"/>
      <c r="C166" s="200"/>
      <c r="D166" s="201" t="s">
        <v>77</v>
      </c>
      <c r="E166" s="202" t="s">
        <v>231</v>
      </c>
      <c r="F166" s="202" t="s">
        <v>232</v>
      </c>
      <c r="G166" s="200"/>
      <c r="H166" s="200"/>
      <c r="I166" s="203"/>
      <c r="J166" s="204">
        <f>BK166</f>
        <v>0</v>
      </c>
      <c r="K166" s="200"/>
      <c r="L166" s="205"/>
      <c r="M166" s="206"/>
      <c r="N166" s="207"/>
      <c r="O166" s="207"/>
      <c r="P166" s="208">
        <f>P167+P171+P185+P206</f>
        <v>0</v>
      </c>
      <c r="Q166" s="207"/>
      <c r="R166" s="208">
        <f>R167+R171+R185+R206</f>
        <v>4.2659055000000006</v>
      </c>
      <c r="S166" s="207"/>
      <c r="T166" s="209">
        <f>T167+T171+T185+T206</f>
        <v>2.605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0" t="s">
        <v>87</v>
      </c>
      <c r="AT166" s="211" t="s">
        <v>77</v>
      </c>
      <c r="AU166" s="211" t="s">
        <v>78</v>
      </c>
      <c r="AY166" s="210" t="s">
        <v>126</v>
      </c>
      <c r="BK166" s="212">
        <f>BK167+BK171+BK185+BK206</f>
        <v>0</v>
      </c>
    </row>
    <row r="167" s="12" customFormat="1" ht="22.8" customHeight="1">
      <c r="A167" s="12"/>
      <c r="B167" s="199"/>
      <c r="C167" s="200"/>
      <c r="D167" s="201" t="s">
        <v>77</v>
      </c>
      <c r="E167" s="213" t="s">
        <v>233</v>
      </c>
      <c r="F167" s="213" t="s">
        <v>234</v>
      </c>
      <c r="G167" s="200"/>
      <c r="H167" s="200"/>
      <c r="I167" s="203"/>
      <c r="J167" s="214">
        <f>BK167</f>
        <v>0</v>
      </c>
      <c r="K167" s="200"/>
      <c r="L167" s="205"/>
      <c r="M167" s="206"/>
      <c r="N167" s="207"/>
      <c r="O167" s="207"/>
      <c r="P167" s="208">
        <f>SUM(P168:P170)</f>
        <v>0</v>
      </c>
      <c r="Q167" s="207"/>
      <c r="R167" s="208">
        <f>SUM(R168:R170)</f>
        <v>0</v>
      </c>
      <c r="S167" s="207"/>
      <c r="T167" s="209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0" t="s">
        <v>87</v>
      </c>
      <c r="AT167" s="211" t="s">
        <v>77</v>
      </c>
      <c r="AU167" s="211" t="s">
        <v>21</v>
      </c>
      <c r="AY167" s="210" t="s">
        <v>126</v>
      </c>
      <c r="BK167" s="212">
        <f>SUM(BK168:BK170)</f>
        <v>0</v>
      </c>
    </row>
    <row r="168" s="2" customFormat="1" ht="16.5" customHeight="1">
      <c r="A168" s="38"/>
      <c r="B168" s="39"/>
      <c r="C168" s="215" t="s">
        <v>235</v>
      </c>
      <c r="D168" s="215" t="s">
        <v>129</v>
      </c>
      <c r="E168" s="216" t="s">
        <v>236</v>
      </c>
      <c r="F168" s="217" t="s">
        <v>237</v>
      </c>
      <c r="G168" s="218" t="s">
        <v>161</v>
      </c>
      <c r="H168" s="219">
        <v>1</v>
      </c>
      <c r="I168" s="220"/>
      <c r="J168" s="221">
        <f>ROUND(I168*H168,2)</f>
        <v>0</v>
      </c>
      <c r="K168" s="222"/>
      <c r="L168" s="44"/>
      <c r="M168" s="223" t="s">
        <v>1</v>
      </c>
      <c r="N168" s="224" t="s">
        <v>43</v>
      </c>
      <c r="O168" s="91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7" t="s">
        <v>203</v>
      </c>
      <c r="AT168" s="227" t="s">
        <v>129</v>
      </c>
      <c r="AU168" s="227" t="s">
        <v>87</v>
      </c>
      <c r="AY168" s="17" t="s">
        <v>126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21</v>
      </c>
      <c r="BK168" s="228">
        <f>ROUND(I168*H168,2)</f>
        <v>0</v>
      </c>
      <c r="BL168" s="17" t="s">
        <v>203</v>
      </c>
      <c r="BM168" s="227" t="s">
        <v>238</v>
      </c>
    </row>
    <row r="169" s="2" customFormat="1" ht="21.75" customHeight="1">
      <c r="A169" s="38"/>
      <c r="B169" s="39"/>
      <c r="C169" s="215" t="s">
        <v>239</v>
      </c>
      <c r="D169" s="215" t="s">
        <v>129</v>
      </c>
      <c r="E169" s="216" t="s">
        <v>240</v>
      </c>
      <c r="F169" s="217" t="s">
        <v>241</v>
      </c>
      <c r="G169" s="218" t="s">
        <v>198</v>
      </c>
      <c r="H169" s="219">
        <v>15</v>
      </c>
      <c r="I169" s="220"/>
      <c r="J169" s="221">
        <f>ROUND(I169*H169,2)</f>
        <v>0</v>
      </c>
      <c r="K169" s="222"/>
      <c r="L169" s="44"/>
      <c r="M169" s="223" t="s">
        <v>1</v>
      </c>
      <c r="N169" s="224" t="s">
        <v>43</v>
      </c>
      <c r="O169" s="91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7" t="s">
        <v>203</v>
      </c>
      <c r="AT169" s="227" t="s">
        <v>129</v>
      </c>
      <c r="AU169" s="227" t="s">
        <v>87</v>
      </c>
      <c r="AY169" s="17" t="s">
        <v>126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21</v>
      </c>
      <c r="BK169" s="228">
        <f>ROUND(I169*H169,2)</f>
        <v>0</v>
      </c>
      <c r="BL169" s="17" t="s">
        <v>203</v>
      </c>
      <c r="BM169" s="227" t="s">
        <v>242</v>
      </c>
    </row>
    <row r="170" s="2" customFormat="1" ht="16.5" customHeight="1">
      <c r="A170" s="38"/>
      <c r="B170" s="39"/>
      <c r="C170" s="215" t="s">
        <v>243</v>
      </c>
      <c r="D170" s="215" t="s">
        <v>129</v>
      </c>
      <c r="E170" s="216" t="s">
        <v>244</v>
      </c>
      <c r="F170" s="217" t="s">
        <v>245</v>
      </c>
      <c r="G170" s="218" t="s">
        <v>198</v>
      </c>
      <c r="H170" s="219">
        <v>10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43</v>
      </c>
      <c r="O170" s="91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203</v>
      </c>
      <c r="AT170" s="227" t="s">
        <v>129</v>
      </c>
      <c r="AU170" s="227" t="s">
        <v>87</v>
      </c>
      <c r="AY170" s="17" t="s">
        <v>126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21</v>
      </c>
      <c r="BK170" s="228">
        <f>ROUND(I170*H170,2)</f>
        <v>0</v>
      </c>
      <c r="BL170" s="17" t="s">
        <v>203</v>
      </c>
      <c r="BM170" s="227" t="s">
        <v>246</v>
      </c>
    </row>
    <row r="171" s="12" customFormat="1" ht="22.8" customHeight="1">
      <c r="A171" s="12"/>
      <c r="B171" s="199"/>
      <c r="C171" s="200"/>
      <c r="D171" s="201" t="s">
        <v>77</v>
      </c>
      <c r="E171" s="213" t="s">
        <v>247</v>
      </c>
      <c r="F171" s="213" t="s">
        <v>248</v>
      </c>
      <c r="G171" s="200"/>
      <c r="H171" s="200"/>
      <c r="I171" s="203"/>
      <c r="J171" s="214">
        <f>BK171</f>
        <v>0</v>
      </c>
      <c r="K171" s="200"/>
      <c r="L171" s="205"/>
      <c r="M171" s="206"/>
      <c r="N171" s="207"/>
      <c r="O171" s="207"/>
      <c r="P171" s="208">
        <f>SUM(P172:P184)</f>
        <v>0</v>
      </c>
      <c r="Q171" s="207"/>
      <c r="R171" s="208">
        <f>SUM(R172:R184)</f>
        <v>0.68620040000000004</v>
      </c>
      <c r="S171" s="207"/>
      <c r="T171" s="209">
        <f>SUM(T172:T184)</f>
        <v>0.505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0" t="s">
        <v>87</v>
      </c>
      <c r="AT171" s="211" t="s">
        <v>77</v>
      </c>
      <c r="AU171" s="211" t="s">
        <v>21</v>
      </c>
      <c r="AY171" s="210" t="s">
        <v>126</v>
      </c>
      <c r="BK171" s="212">
        <f>SUM(BK172:BK184)</f>
        <v>0</v>
      </c>
    </row>
    <row r="172" s="2" customFormat="1" ht="33" customHeight="1">
      <c r="A172" s="38"/>
      <c r="B172" s="39"/>
      <c r="C172" s="215" t="s">
        <v>249</v>
      </c>
      <c r="D172" s="215" t="s">
        <v>129</v>
      </c>
      <c r="E172" s="216" t="s">
        <v>250</v>
      </c>
      <c r="F172" s="217" t="s">
        <v>251</v>
      </c>
      <c r="G172" s="218" t="s">
        <v>132</v>
      </c>
      <c r="H172" s="219">
        <v>1.232</v>
      </c>
      <c r="I172" s="220"/>
      <c r="J172" s="221">
        <f>ROUND(I172*H172,2)</f>
        <v>0</v>
      </c>
      <c r="K172" s="222"/>
      <c r="L172" s="44"/>
      <c r="M172" s="223" t="s">
        <v>1</v>
      </c>
      <c r="N172" s="224" t="s">
        <v>43</v>
      </c>
      <c r="O172" s="91"/>
      <c r="P172" s="225">
        <f>O172*H172</f>
        <v>0</v>
      </c>
      <c r="Q172" s="225">
        <v>0.00189</v>
      </c>
      <c r="R172" s="225">
        <f>Q172*H172</f>
        <v>0.00232848</v>
      </c>
      <c r="S172" s="225">
        <v>0</v>
      </c>
      <c r="T172" s="22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7" t="s">
        <v>203</v>
      </c>
      <c r="AT172" s="227" t="s">
        <v>129</v>
      </c>
      <c r="AU172" s="227" t="s">
        <v>87</v>
      </c>
      <c r="AY172" s="17" t="s">
        <v>126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21</v>
      </c>
      <c r="BK172" s="228">
        <f>ROUND(I172*H172,2)</f>
        <v>0</v>
      </c>
      <c r="BL172" s="17" t="s">
        <v>203</v>
      </c>
      <c r="BM172" s="227" t="s">
        <v>252</v>
      </c>
    </row>
    <row r="173" s="2" customFormat="1" ht="16.5" customHeight="1">
      <c r="A173" s="38"/>
      <c r="B173" s="39"/>
      <c r="C173" s="215" t="s">
        <v>253</v>
      </c>
      <c r="D173" s="215" t="s">
        <v>129</v>
      </c>
      <c r="E173" s="216" t="s">
        <v>254</v>
      </c>
      <c r="F173" s="217" t="s">
        <v>255</v>
      </c>
      <c r="G173" s="218" t="s">
        <v>161</v>
      </c>
      <c r="H173" s="219">
        <v>1</v>
      </c>
      <c r="I173" s="220"/>
      <c r="J173" s="221">
        <f>ROUND(I173*H173,2)</f>
        <v>0</v>
      </c>
      <c r="K173" s="222"/>
      <c r="L173" s="44"/>
      <c r="M173" s="223" t="s">
        <v>1</v>
      </c>
      <c r="N173" s="224" t="s">
        <v>43</v>
      </c>
      <c r="O173" s="91"/>
      <c r="P173" s="225">
        <f>O173*H173</f>
        <v>0</v>
      </c>
      <c r="Q173" s="225">
        <v>0</v>
      </c>
      <c r="R173" s="225">
        <f>Q173*H173</f>
        <v>0</v>
      </c>
      <c r="S173" s="225">
        <v>0.014999999999999999</v>
      </c>
      <c r="T173" s="226">
        <f>S173*H173</f>
        <v>0.014999999999999999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7" t="s">
        <v>203</v>
      </c>
      <c r="AT173" s="227" t="s">
        <v>129</v>
      </c>
      <c r="AU173" s="227" t="s">
        <v>87</v>
      </c>
      <c r="AY173" s="17" t="s">
        <v>126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7" t="s">
        <v>21</v>
      </c>
      <c r="BK173" s="228">
        <f>ROUND(I173*H173,2)</f>
        <v>0</v>
      </c>
      <c r="BL173" s="17" t="s">
        <v>203</v>
      </c>
      <c r="BM173" s="227" t="s">
        <v>256</v>
      </c>
    </row>
    <row r="174" s="2" customFormat="1" ht="24.15" customHeight="1">
      <c r="A174" s="38"/>
      <c r="B174" s="39"/>
      <c r="C174" s="215" t="s">
        <v>257</v>
      </c>
      <c r="D174" s="215" t="s">
        <v>129</v>
      </c>
      <c r="E174" s="216" t="s">
        <v>258</v>
      </c>
      <c r="F174" s="217" t="s">
        <v>259</v>
      </c>
      <c r="G174" s="218" t="s">
        <v>147</v>
      </c>
      <c r="H174" s="219">
        <v>35</v>
      </c>
      <c r="I174" s="220"/>
      <c r="J174" s="221">
        <f>ROUND(I174*H174,2)</f>
        <v>0</v>
      </c>
      <c r="K174" s="222"/>
      <c r="L174" s="44"/>
      <c r="M174" s="223" t="s">
        <v>1</v>
      </c>
      <c r="N174" s="224" t="s">
        <v>43</v>
      </c>
      <c r="O174" s="91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203</v>
      </c>
      <c r="AT174" s="227" t="s">
        <v>129</v>
      </c>
      <c r="AU174" s="227" t="s">
        <v>87</v>
      </c>
      <c r="AY174" s="17" t="s">
        <v>126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21</v>
      </c>
      <c r="BK174" s="228">
        <f>ROUND(I174*H174,2)</f>
        <v>0</v>
      </c>
      <c r="BL174" s="17" t="s">
        <v>203</v>
      </c>
      <c r="BM174" s="227" t="s">
        <v>260</v>
      </c>
    </row>
    <row r="175" s="13" customFormat="1">
      <c r="A175" s="13"/>
      <c r="B175" s="229"/>
      <c r="C175" s="230"/>
      <c r="D175" s="231" t="s">
        <v>135</v>
      </c>
      <c r="E175" s="232" t="s">
        <v>1</v>
      </c>
      <c r="F175" s="233" t="s">
        <v>261</v>
      </c>
      <c r="G175" s="230"/>
      <c r="H175" s="232" t="s">
        <v>1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135</v>
      </c>
      <c r="AU175" s="239" t="s">
        <v>87</v>
      </c>
      <c r="AV175" s="13" t="s">
        <v>21</v>
      </c>
      <c r="AW175" s="13" t="s">
        <v>35</v>
      </c>
      <c r="AX175" s="13" t="s">
        <v>78</v>
      </c>
      <c r="AY175" s="239" t="s">
        <v>126</v>
      </c>
    </row>
    <row r="176" s="14" customFormat="1">
      <c r="A176" s="14"/>
      <c r="B176" s="240"/>
      <c r="C176" s="241"/>
      <c r="D176" s="231" t="s">
        <v>135</v>
      </c>
      <c r="E176" s="242" t="s">
        <v>1</v>
      </c>
      <c r="F176" s="243" t="s">
        <v>262</v>
      </c>
      <c r="G176" s="241"/>
      <c r="H176" s="244">
        <v>35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135</v>
      </c>
      <c r="AU176" s="250" t="s">
        <v>87</v>
      </c>
      <c r="AV176" s="14" t="s">
        <v>87</v>
      </c>
      <c r="AW176" s="14" t="s">
        <v>35</v>
      </c>
      <c r="AX176" s="14" t="s">
        <v>21</v>
      </c>
      <c r="AY176" s="250" t="s">
        <v>126</v>
      </c>
    </row>
    <row r="177" s="2" customFormat="1" ht="21.75" customHeight="1">
      <c r="A177" s="38"/>
      <c r="B177" s="39"/>
      <c r="C177" s="251" t="s">
        <v>263</v>
      </c>
      <c r="D177" s="251" t="s">
        <v>264</v>
      </c>
      <c r="E177" s="252" t="s">
        <v>265</v>
      </c>
      <c r="F177" s="253" t="s">
        <v>266</v>
      </c>
      <c r="G177" s="254" t="s">
        <v>132</v>
      </c>
      <c r="H177" s="255">
        <v>1.232</v>
      </c>
      <c r="I177" s="256"/>
      <c r="J177" s="257">
        <f>ROUND(I177*H177,2)</f>
        <v>0</v>
      </c>
      <c r="K177" s="258"/>
      <c r="L177" s="259"/>
      <c r="M177" s="260" t="s">
        <v>1</v>
      </c>
      <c r="N177" s="261" t="s">
        <v>43</v>
      </c>
      <c r="O177" s="91"/>
      <c r="P177" s="225">
        <f>O177*H177</f>
        <v>0</v>
      </c>
      <c r="Q177" s="225">
        <v>0.55000000000000004</v>
      </c>
      <c r="R177" s="225">
        <f>Q177*H177</f>
        <v>0.67760000000000009</v>
      </c>
      <c r="S177" s="225">
        <v>0</v>
      </c>
      <c r="T177" s="22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7" t="s">
        <v>267</v>
      </c>
      <c r="AT177" s="227" t="s">
        <v>264</v>
      </c>
      <c r="AU177" s="227" t="s">
        <v>87</v>
      </c>
      <c r="AY177" s="17" t="s">
        <v>126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7" t="s">
        <v>21</v>
      </c>
      <c r="BK177" s="228">
        <f>ROUND(I177*H177,2)</f>
        <v>0</v>
      </c>
      <c r="BL177" s="17" t="s">
        <v>203</v>
      </c>
      <c r="BM177" s="227" t="s">
        <v>268</v>
      </c>
    </row>
    <row r="178" s="14" customFormat="1">
      <c r="A178" s="14"/>
      <c r="B178" s="240"/>
      <c r="C178" s="241"/>
      <c r="D178" s="231" t="s">
        <v>135</v>
      </c>
      <c r="E178" s="242" t="s">
        <v>1</v>
      </c>
      <c r="F178" s="243" t="s">
        <v>269</v>
      </c>
      <c r="G178" s="241"/>
      <c r="H178" s="244">
        <v>1.232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135</v>
      </c>
      <c r="AU178" s="250" t="s">
        <v>87</v>
      </c>
      <c r="AV178" s="14" t="s">
        <v>87</v>
      </c>
      <c r="AW178" s="14" t="s">
        <v>35</v>
      </c>
      <c r="AX178" s="14" t="s">
        <v>21</v>
      </c>
      <c r="AY178" s="250" t="s">
        <v>126</v>
      </c>
    </row>
    <row r="179" s="2" customFormat="1" ht="21.75" customHeight="1">
      <c r="A179" s="38"/>
      <c r="B179" s="39"/>
      <c r="C179" s="215" t="s">
        <v>270</v>
      </c>
      <c r="D179" s="215" t="s">
        <v>129</v>
      </c>
      <c r="E179" s="216" t="s">
        <v>271</v>
      </c>
      <c r="F179" s="217" t="s">
        <v>272</v>
      </c>
      <c r="G179" s="218" t="s">
        <v>147</v>
      </c>
      <c r="H179" s="219">
        <v>35</v>
      </c>
      <c r="I179" s="220"/>
      <c r="J179" s="221">
        <f>ROUND(I179*H179,2)</f>
        <v>0</v>
      </c>
      <c r="K179" s="222"/>
      <c r="L179" s="44"/>
      <c r="M179" s="223" t="s">
        <v>1</v>
      </c>
      <c r="N179" s="224" t="s">
        <v>43</v>
      </c>
      <c r="O179" s="91"/>
      <c r="P179" s="225">
        <f>O179*H179</f>
        <v>0</v>
      </c>
      <c r="Q179" s="225">
        <v>0</v>
      </c>
      <c r="R179" s="225">
        <f>Q179*H179</f>
        <v>0</v>
      </c>
      <c r="S179" s="225">
        <v>0.014</v>
      </c>
      <c r="T179" s="226">
        <f>S179*H179</f>
        <v>0.48999999999999999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7" t="s">
        <v>203</v>
      </c>
      <c r="AT179" s="227" t="s">
        <v>129</v>
      </c>
      <c r="AU179" s="227" t="s">
        <v>87</v>
      </c>
      <c r="AY179" s="17" t="s">
        <v>126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21</v>
      </c>
      <c r="BK179" s="228">
        <f>ROUND(I179*H179,2)</f>
        <v>0</v>
      </c>
      <c r="BL179" s="17" t="s">
        <v>203</v>
      </c>
      <c r="BM179" s="227" t="s">
        <v>273</v>
      </c>
    </row>
    <row r="180" s="13" customFormat="1">
      <c r="A180" s="13"/>
      <c r="B180" s="229"/>
      <c r="C180" s="230"/>
      <c r="D180" s="231" t="s">
        <v>135</v>
      </c>
      <c r="E180" s="232" t="s">
        <v>1</v>
      </c>
      <c r="F180" s="233" t="s">
        <v>261</v>
      </c>
      <c r="G180" s="230"/>
      <c r="H180" s="232" t="s">
        <v>1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135</v>
      </c>
      <c r="AU180" s="239" t="s">
        <v>87</v>
      </c>
      <c r="AV180" s="13" t="s">
        <v>21</v>
      </c>
      <c r="AW180" s="13" t="s">
        <v>35</v>
      </c>
      <c r="AX180" s="13" t="s">
        <v>78</v>
      </c>
      <c r="AY180" s="239" t="s">
        <v>126</v>
      </c>
    </row>
    <row r="181" s="14" customFormat="1">
      <c r="A181" s="14"/>
      <c r="B181" s="240"/>
      <c r="C181" s="241"/>
      <c r="D181" s="231" t="s">
        <v>135</v>
      </c>
      <c r="E181" s="242" t="s">
        <v>1</v>
      </c>
      <c r="F181" s="243" t="s">
        <v>262</v>
      </c>
      <c r="G181" s="241"/>
      <c r="H181" s="244">
        <v>35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135</v>
      </c>
      <c r="AU181" s="250" t="s">
        <v>87</v>
      </c>
      <c r="AV181" s="14" t="s">
        <v>87</v>
      </c>
      <c r="AW181" s="14" t="s">
        <v>35</v>
      </c>
      <c r="AX181" s="14" t="s">
        <v>21</v>
      </c>
      <c r="AY181" s="250" t="s">
        <v>126</v>
      </c>
    </row>
    <row r="182" s="2" customFormat="1" ht="24.15" customHeight="1">
      <c r="A182" s="38"/>
      <c r="B182" s="39"/>
      <c r="C182" s="215" t="s">
        <v>274</v>
      </c>
      <c r="D182" s="215" t="s">
        <v>129</v>
      </c>
      <c r="E182" s="216" t="s">
        <v>275</v>
      </c>
      <c r="F182" s="217" t="s">
        <v>276</v>
      </c>
      <c r="G182" s="218" t="s">
        <v>132</v>
      </c>
      <c r="H182" s="219">
        <v>1.232</v>
      </c>
      <c r="I182" s="220"/>
      <c r="J182" s="221">
        <f>ROUND(I182*H182,2)</f>
        <v>0</v>
      </c>
      <c r="K182" s="222"/>
      <c r="L182" s="44"/>
      <c r="M182" s="223" t="s">
        <v>1</v>
      </c>
      <c r="N182" s="224" t="s">
        <v>43</v>
      </c>
      <c r="O182" s="91"/>
      <c r="P182" s="225">
        <f>O182*H182</f>
        <v>0</v>
      </c>
      <c r="Q182" s="225">
        <v>0.00281</v>
      </c>
      <c r="R182" s="225">
        <f>Q182*H182</f>
        <v>0.0034619199999999998</v>
      </c>
      <c r="S182" s="225">
        <v>0</v>
      </c>
      <c r="T182" s="22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7" t="s">
        <v>203</v>
      </c>
      <c r="AT182" s="227" t="s">
        <v>129</v>
      </c>
      <c r="AU182" s="227" t="s">
        <v>87</v>
      </c>
      <c r="AY182" s="17" t="s">
        <v>126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7" t="s">
        <v>21</v>
      </c>
      <c r="BK182" s="228">
        <f>ROUND(I182*H182,2)</f>
        <v>0</v>
      </c>
      <c r="BL182" s="17" t="s">
        <v>203</v>
      </c>
      <c r="BM182" s="227" t="s">
        <v>277</v>
      </c>
    </row>
    <row r="183" s="2" customFormat="1" ht="16.5" customHeight="1">
      <c r="A183" s="38"/>
      <c r="B183" s="39"/>
      <c r="C183" s="215" t="s">
        <v>267</v>
      </c>
      <c r="D183" s="215" t="s">
        <v>129</v>
      </c>
      <c r="E183" s="216" t="s">
        <v>278</v>
      </c>
      <c r="F183" s="217" t="s">
        <v>279</v>
      </c>
      <c r="G183" s="218" t="s">
        <v>161</v>
      </c>
      <c r="H183" s="219">
        <v>1</v>
      </c>
      <c r="I183" s="220"/>
      <c r="J183" s="221">
        <f>ROUND(I183*H183,2)</f>
        <v>0</v>
      </c>
      <c r="K183" s="222"/>
      <c r="L183" s="44"/>
      <c r="M183" s="223" t="s">
        <v>1</v>
      </c>
      <c r="N183" s="224" t="s">
        <v>43</v>
      </c>
      <c r="O183" s="91"/>
      <c r="P183" s="225">
        <f>O183*H183</f>
        <v>0</v>
      </c>
      <c r="Q183" s="225">
        <v>0.00281</v>
      </c>
      <c r="R183" s="225">
        <f>Q183*H183</f>
        <v>0.00281</v>
      </c>
      <c r="S183" s="225">
        <v>0</v>
      </c>
      <c r="T183" s="22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7" t="s">
        <v>203</v>
      </c>
      <c r="AT183" s="227" t="s">
        <v>129</v>
      </c>
      <c r="AU183" s="227" t="s">
        <v>87</v>
      </c>
      <c r="AY183" s="17" t="s">
        <v>126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7" t="s">
        <v>21</v>
      </c>
      <c r="BK183" s="228">
        <f>ROUND(I183*H183,2)</f>
        <v>0</v>
      </c>
      <c r="BL183" s="17" t="s">
        <v>203</v>
      </c>
      <c r="BM183" s="227" t="s">
        <v>280</v>
      </c>
    </row>
    <row r="184" s="2" customFormat="1" ht="24.15" customHeight="1">
      <c r="A184" s="38"/>
      <c r="B184" s="39"/>
      <c r="C184" s="215" t="s">
        <v>281</v>
      </c>
      <c r="D184" s="215" t="s">
        <v>129</v>
      </c>
      <c r="E184" s="216" t="s">
        <v>282</v>
      </c>
      <c r="F184" s="217" t="s">
        <v>283</v>
      </c>
      <c r="G184" s="218" t="s">
        <v>284</v>
      </c>
      <c r="H184" s="262"/>
      <c r="I184" s="220"/>
      <c r="J184" s="221">
        <f>ROUND(I184*H184,2)</f>
        <v>0</v>
      </c>
      <c r="K184" s="222"/>
      <c r="L184" s="44"/>
      <c r="M184" s="223" t="s">
        <v>1</v>
      </c>
      <c r="N184" s="224" t="s">
        <v>43</v>
      </c>
      <c r="O184" s="91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7" t="s">
        <v>203</v>
      </c>
      <c r="AT184" s="227" t="s">
        <v>129</v>
      </c>
      <c r="AU184" s="227" t="s">
        <v>87</v>
      </c>
      <c r="AY184" s="17" t="s">
        <v>126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7" t="s">
        <v>21</v>
      </c>
      <c r="BK184" s="228">
        <f>ROUND(I184*H184,2)</f>
        <v>0</v>
      </c>
      <c r="BL184" s="17" t="s">
        <v>203</v>
      </c>
      <c r="BM184" s="227" t="s">
        <v>285</v>
      </c>
    </row>
    <row r="185" s="12" customFormat="1" ht="22.8" customHeight="1">
      <c r="A185" s="12"/>
      <c r="B185" s="199"/>
      <c r="C185" s="200"/>
      <c r="D185" s="201" t="s">
        <v>77</v>
      </c>
      <c r="E185" s="213" t="s">
        <v>286</v>
      </c>
      <c r="F185" s="213" t="s">
        <v>287</v>
      </c>
      <c r="G185" s="200"/>
      <c r="H185" s="200"/>
      <c r="I185" s="203"/>
      <c r="J185" s="214">
        <f>BK185</f>
        <v>0</v>
      </c>
      <c r="K185" s="200"/>
      <c r="L185" s="205"/>
      <c r="M185" s="206"/>
      <c r="N185" s="207"/>
      <c r="O185" s="207"/>
      <c r="P185" s="208">
        <f>SUM(P186:P205)</f>
        <v>0</v>
      </c>
      <c r="Q185" s="207"/>
      <c r="R185" s="208">
        <f>SUM(R186:R205)</f>
        <v>2.9793651000000003</v>
      </c>
      <c r="S185" s="207"/>
      <c r="T185" s="209">
        <f>SUM(T186:T205)</f>
        <v>2.1000000000000001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0" t="s">
        <v>87</v>
      </c>
      <c r="AT185" s="211" t="s">
        <v>77</v>
      </c>
      <c r="AU185" s="211" t="s">
        <v>21</v>
      </c>
      <c r="AY185" s="210" t="s">
        <v>126</v>
      </c>
      <c r="BK185" s="212">
        <f>SUM(BK186:BK205)</f>
        <v>0</v>
      </c>
    </row>
    <row r="186" s="2" customFormat="1" ht="24.15" customHeight="1">
      <c r="A186" s="38"/>
      <c r="B186" s="39"/>
      <c r="C186" s="215" t="s">
        <v>288</v>
      </c>
      <c r="D186" s="215" t="s">
        <v>129</v>
      </c>
      <c r="E186" s="216" t="s">
        <v>289</v>
      </c>
      <c r="F186" s="217" t="s">
        <v>290</v>
      </c>
      <c r="G186" s="218" t="s">
        <v>291</v>
      </c>
      <c r="H186" s="219">
        <v>2625.1019999999999</v>
      </c>
      <c r="I186" s="220"/>
      <c r="J186" s="221">
        <f>ROUND(I186*H186,2)</f>
        <v>0</v>
      </c>
      <c r="K186" s="222"/>
      <c r="L186" s="44"/>
      <c r="M186" s="223" t="s">
        <v>1</v>
      </c>
      <c r="N186" s="224" t="s">
        <v>43</v>
      </c>
      <c r="O186" s="91"/>
      <c r="P186" s="225">
        <f>O186*H186</f>
        <v>0</v>
      </c>
      <c r="Q186" s="225">
        <v>5.0000000000000002E-05</v>
      </c>
      <c r="R186" s="225">
        <f>Q186*H186</f>
        <v>0.13125509999999999</v>
      </c>
      <c r="S186" s="225">
        <v>0</v>
      </c>
      <c r="T186" s="22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7" t="s">
        <v>203</v>
      </c>
      <c r="AT186" s="227" t="s">
        <v>129</v>
      </c>
      <c r="AU186" s="227" t="s">
        <v>87</v>
      </c>
      <c r="AY186" s="17" t="s">
        <v>126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7" t="s">
        <v>21</v>
      </c>
      <c r="BK186" s="228">
        <f>ROUND(I186*H186,2)</f>
        <v>0</v>
      </c>
      <c r="BL186" s="17" t="s">
        <v>203</v>
      </c>
      <c r="BM186" s="227" t="s">
        <v>292</v>
      </c>
    </row>
    <row r="187" s="13" customFormat="1">
      <c r="A187" s="13"/>
      <c r="B187" s="229"/>
      <c r="C187" s="230"/>
      <c r="D187" s="231" t="s">
        <v>135</v>
      </c>
      <c r="E187" s="232" t="s">
        <v>1</v>
      </c>
      <c r="F187" s="233" t="s">
        <v>293</v>
      </c>
      <c r="G187" s="230"/>
      <c r="H187" s="232" t="s">
        <v>1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135</v>
      </c>
      <c r="AU187" s="239" t="s">
        <v>87</v>
      </c>
      <c r="AV187" s="13" t="s">
        <v>21</v>
      </c>
      <c r="AW187" s="13" t="s">
        <v>35</v>
      </c>
      <c r="AX187" s="13" t="s">
        <v>78</v>
      </c>
      <c r="AY187" s="239" t="s">
        <v>126</v>
      </c>
    </row>
    <row r="188" s="14" customFormat="1">
      <c r="A188" s="14"/>
      <c r="B188" s="240"/>
      <c r="C188" s="241"/>
      <c r="D188" s="231" t="s">
        <v>135</v>
      </c>
      <c r="E188" s="242" t="s">
        <v>1</v>
      </c>
      <c r="F188" s="243" t="s">
        <v>294</v>
      </c>
      <c r="G188" s="241"/>
      <c r="H188" s="244">
        <v>1450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135</v>
      </c>
      <c r="AU188" s="250" t="s">
        <v>87</v>
      </c>
      <c r="AV188" s="14" t="s">
        <v>87</v>
      </c>
      <c r="AW188" s="14" t="s">
        <v>35</v>
      </c>
      <c r="AX188" s="14" t="s">
        <v>78</v>
      </c>
      <c r="AY188" s="250" t="s">
        <v>126</v>
      </c>
    </row>
    <row r="189" s="13" customFormat="1">
      <c r="A189" s="13"/>
      <c r="B189" s="229"/>
      <c r="C189" s="230"/>
      <c r="D189" s="231" t="s">
        <v>135</v>
      </c>
      <c r="E189" s="232" t="s">
        <v>1</v>
      </c>
      <c r="F189" s="233" t="s">
        <v>295</v>
      </c>
      <c r="G189" s="230"/>
      <c r="H189" s="232" t="s">
        <v>1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135</v>
      </c>
      <c r="AU189" s="239" t="s">
        <v>87</v>
      </c>
      <c r="AV189" s="13" t="s">
        <v>21</v>
      </c>
      <c r="AW189" s="13" t="s">
        <v>35</v>
      </c>
      <c r="AX189" s="13" t="s">
        <v>78</v>
      </c>
      <c r="AY189" s="239" t="s">
        <v>126</v>
      </c>
    </row>
    <row r="190" s="14" customFormat="1">
      <c r="A190" s="14"/>
      <c r="B190" s="240"/>
      <c r="C190" s="241"/>
      <c r="D190" s="231" t="s">
        <v>135</v>
      </c>
      <c r="E190" s="242" t="s">
        <v>1</v>
      </c>
      <c r="F190" s="243" t="s">
        <v>168</v>
      </c>
      <c r="G190" s="241"/>
      <c r="H190" s="244">
        <v>650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135</v>
      </c>
      <c r="AU190" s="250" t="s">
        <v>87</v>
      </c>
      <c r="AV190" s="14" t="s">
        <v>87</v>
      </c>
      <c r="AW190" s="14" t="s">
        <v>35</v>
      </c>
      <c r="AX190" s="14" t="s">
        <v>78</v>
      </c>
      <c r="AY190" s="250" t="s">
        <v>126</v>
      </c>
    </row>
    <row r="191" s="13" customFormat="1">
      <c r="A191" s="13"/>
      <c r="B191" s="229"/>
      <c r="C191" s="230"/>
      <c r="D191" s="231" t="s">
        <v>135</v>
      </c>
      <c r="E191" s="232" t="s">
        <v>1</v>
      </c>
      <c r="F191" s="233" t="s">
        <v>296</v>
      </c>
      <c r="G191" s="230"/>
      <c r="H191" s="232" t="s">
        <v>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135</v>
      </c>
      <c r="AU191" s="239" t="s">
        <v>87</v>
      </c>
      <c r="AV191" s="13" t="s">
        <v>21</v>
      </c>
      <c r="AW191" s="13" t="s">
        <v>35</v>
      </c>
      <c r="AX191" s="13" t="s">
        <v>78</v>
      </c>
      <c r="AY191" s="239" t="s">
        <v>126</v>
      </c>
    </row>
    <row r="192" s="14" customFormat="1">
      <c r="A192" s="14"/>
      <c r="B192" s="240"/>
      <c r="C192" s="241"/>
      <c r="D192" s="231" t="s">
        <v>135</v>
      </c>
      <c r="E192" s="242" t="s">
        <v>1</v>
      </c>
      <c r="F192" s="243" t="s">
        <v>297</v>
      </c>
      <c r="G192" s="241"/>
      <c r="H192" s="244">
        <v>174.11000000000001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135</v>
      </c>
      <c r="AU192" s="250" t="s">
        <v>87</v>
      </c>
      <c r="AV192" s="14" t="s">
        <v>87</v>
      </c>
      <c r="AW192" s="14" t="s">
        <v>35</v>
      </c>
      <c r="AX192" s="14" t="s">
        <v>78</v>
      </c>
      <c r="AY192" s="250" t="s">
        <v>126</v>
      </c>
    </row>
    <row r="193" s="13" customFormat="1">
      <c r="A193" s="13"/>
      <c r="B193" s="229"/>
      <c r="C193" s="230"/>
      <c r="D193" s="231" t="s">
        <v>135</v>
      </c>
      <c r="E193" s="232" t="s">
        <v>1</v>
      </c>
      <c r="F193" s="233" t="s">
        <v>298</v>
      </c>
      <c r="G193" s="230"/>
      <c r="H193" s="232" t="s">
        <v>1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135</v>
      </c>
      <c r="AU193" s="239" t="s">
        <v>87</v>
      </c>
      <c r="AV193" s="13" t="s">
        <v>21</v>
      </c>
      <c r="AW193" s="13" t="s">
        <v>35</v>
      </c>
      <c r="AX193" s="13" t="s">
        <v>78</v>
      </c>
      <c r="AY193" s="239" t="s">
        <v>126</v>
      </c>
    </row>
    <row r="194" s="14" customFormat="1">
      <c r="A194" s="14"/>
      <c r="B194" s="240"/>
      <c r="C194" s="241"/>
      <c r="D194" s="231" t="s">
        <v>135</v>
      </c>
      <c r="E194" s="242" t="s">
        <v>1</v>
      </c>
      <c r="F194" s="243" t="s">
        <v>299</v>
      </c>
      <c r="G194" s="241"/>
      <c r="H194" s="244">
        <v>350.99200000000002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135</v>
      </c>
      <c r="AU194" s="250" t="s">
        <v>87</v>
      </c>
      <c r="AV194" s="14" t="s">
        <v>87</v>
      </c>
      <c r="AW194" s="14" t="s">
        <v>35</v>
      </c>
      <c r="AX194" s="14" t="s">
        <v>78</v>
      </c>
      <c r="AY194" s="250" t="s">
        <v>126</v>
      </c>
    </row>
    <row r="195" s="15" customFormat="1">
      <c r="A195" s="15"/>
      <c r="B195" s="263"/>
      <c r="C195" s="264"/>
      <c r="D195" s="231" t="s">
        <v>135</v>
      </c>
      <c r="E195" s="265" t="s">
        <v>1</v>
      </c>
      <c r="F195" s="266" t="s">
        <v>300</v>
      </c>
      <c r="G195" s="264"/>
      <c r="H195" s="267">
        <v>2625.1019999999999</v>
      </c>
      <c r="I195" s="268"/>
      <c r="J195" s="264"/>
      <c r="K195" s="264"/>
      <c r="L195" s="269"/>
      <c r="M195" s="270"/>
      <c r="N195" s="271"/>
      <c r="O195" s="271"/>
      <c r="P195" s="271"/>
      <c r="Q195" s="271"/>
      <c r="R195" s="271"/>
      <c r="S195" s="271"/>
      <c r="T195" s="272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3" t="s">
        <v>135</v>
      </c>
      <c r="AU195" s="273" t="s">
        <v>87</v>
      </c>
      <c r="AV195" s="15" t="s">
        <v>133</v>
      </c>
      <c r="AW195" s="15" t="s">
        <v>35</v>
      </c>
      <c r="AX195" s="15" t="s">
        <v>21</v>
      </c>
      <c r="AY195" s="273" t="s">
        <v>126</v>
      </c>
    </row>
    <row r="196" s="2" customFormat="1" ht="16.5" customHeight="1">
      <c r="A196" s="38"/>
      <c r="B196" s="39"/>
      <c r="C196" s="251" t="s">
        <v>262</v>
      </c>
      <c r="D196" s="251" t="s">
        <v>264</v>
      </c>
      <c r="E196" s="252" t="s">
        <v>301</v>
      </c>
      <c r="F196" s="253" t="s">
        <v>302</v>
      </c>
      <c r="G196" s="254" t="s">
        <v>291</v>
      </c>
      <c r="H196" s="255">
        <v>2835.1100000000001</v>
      </c>
      <c r="I196" s="256"/>
      <c r="J196" s="257">
        <f>ROUND(I196*H196,2)</f>
        <v>0</v>
      </c>
      <c r="K196" s="258"/>
      <c r="L196" s="259"/>
      <c r="M196" s="260" t="s">
        <v>1</v>
      </c>
      <c r="N196" s="261" t="s">
        <v>43</v>
      </c>
      <c r="O196" s="91"/>
      <c r="P196" s="225">
        <f>O196*H196</f>
        <v>0</v>
      </c>
      <c r="Q196" s="225">
        <v>0.001</v>
      </c>
      <c r="R196" s="225">
        <f>Q196*H196</f>
        <v>2.8351100000000002</v>
      </c>
      <c r="S196" s="225">
        <v>0</v>
      </c>
      <c r="T196" s="22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7" t="s">
        <v>267</v>
      </c>
      <c r="AT196" s="227" t="s">
        <v>264</v>
      </c>
      <c r="AU196" s="227" t="s">
        <v>87</v>
      </c>
      <c r="AY196" s="17" t="s">
        <v>126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7" t="s">
        <v>21</v>
      </c>
      <c r="BK196" s="228">
        <f>ROUND(I196*H196,2)</f>
        <v>0</v>
      </c>
      <c r="BL196" s="17" t="s">
        <v>203</v>
      </c>
      <c r="BM196" s="227" t="s">
        <v>303</v>
      </c>
    </row>
    <row r="197" s="14" customFormat="1">
      <c r="A197" s="14"/>
      <c r="B197" s="240"/>
      <c r="C197" s="241"/>
      <c r="D197" s="231" t="s">
        <v>135</v>
      </c>
      <c r="E197" s="242" t="s">
        <v>1</v>
      </c>
      <c r="F197" s="243" t="s">
        <v>304</v>
      </c>
      <c r="G197" s="241"/>
      <c r="H197" s="244">
        <v>2835.1100000000001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135</v>
      </c>
      <c r="AU197" s="250" t="s">
        <v>87</v>
      </c>
      <c r="AV197" s="14" t="s">
        <v>87</v>
      </c>
      <c r="AW197" s="14" t="s">
        <v>35</v>
      </c>
      <c r="AX197" s="14" t="s">
        <v>21</v>
      </c>
      <c r="AY197" s="250" t="s">
        <v>126</v>
      </c>
    </row>
    <row r="198" s="2" customFormat="1" ht="24.15" customHeight="1">
      <c r="A198" s="38"/>
      <c r="B198" s="39"/>
      <c r="C198" s="215" t="s">
        <v>305</v>
      </c>
      <c r="D198" s="215" t="s">
        <v>129</v>
      </c>
      <c r="E198" s="216" t="s">
        <v>306</v>
      </c>
      <c r="F198" s="217" t="s">
        <v>307</v>
      </c>
      <c r="G198" s="218" t="s">
        <v>291</v>
      </c>
      <c r="H198" s="219">
        <v>260</v>
      </c>
      <c r="I198" s="220"/>
      <c r="J198" s="221">
        <f>ROUND(I198*H198,2)</f>
        <v>0</v>
      </c>
      <c r="K198" s="222"/>
      <c r="L198" s="44"/>
      <c r="M198" s="223" t="s">
        <v>1</v>
      </c>
      <c r="N198" s="224" t="s">
        <v>43</v>
      </c>
      <c r="O198" s="91"/>
      <c r="P198" s="225">
        <f>O198*H198</f>
        <v>0</v>
      </c>
      <c r="Q198" s="225">
        <v>5.0000000000000002E-05</v>
      </c>
      <c r="R198" s="225">
        <f>Q198*H198</f>
        <v>0.013000000000000001</v>
      </c>
      <c r="S198" s="225">
        <v>0</v>
      </c>
      <c r="T198" s="22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203</v>
      </c>
      <c r="AT198" s="227" t="s">
        <v>129</v>
      </c>
      <c r="AU198" s="227" t="s">
        <v>87</v>
      </c>
      <c r="AY198" s="17" t="s">
        <v>126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21</v>
      </c>
      <c r="BK198" s="228">
        <f>ROUND(I198*H198,2)</f>
        <v>0</v>
      </c>
      <c r="BL198" s="17" t="s">
        <v>203</v>
      </c>
      <c r="BM198" s="227" t="s">
        <v>308</v>
      </c>
    </row>
    <row r="199" s="2" customFormat="1" ht="33" customHeight="1">
      <c r="A199" s="38"/>
      <c r="B199" s="39"/>
      <c r="C199" s="215" t="s">
        <v>309</v>
      </c>
      <c r="D199" s="215" t="s">
        <v>129</v>
      </c>
      <c r="E199" s="216" t="s">
        <v>310</v>
      </c>
      <c r="F199" s="217" t="s">
        <v>311</v>
      </c>
      <c r="G199" s="218" t="s">
        <v>291</v>
      </c>
      <c r="H199" s="219">
        <v>2100</v>
      </c>
      <c r="I199" s="220"/>
      <c r="J199" s="221">
        <f>ROUND(I199*H199,2)</f>
        <v>0</v>
      </c>
      <c r="K199" s="222"/>
      <c r="L199" s="44"/>
      <c r="M199" s="223" t="s">
        <v>1</v>
      </c>
      <c r="N199" s="224" t="s">
        <v>43</v>
      </c>
      <c r="O199" s="91"/>
      <c r="P199" s="225">
        <f>O199*H199</f>
        <v>0</v>
      </c>
      <c r="Q199" s="225">
        <v>0</v>
      </c>
      <c r="R199" s="225">
        <f>Q199*H199</f>
        <v>0</v>
      </c>
      <c r="S199" s="225">
        <v>0.001</v>
      </c>
      <c r="T199" s="226">
        <f>S199*H199</f>
        <v>2.1000000000000001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7" t="s">
        <v>203</v>
      </c>
      <c r="AT199" s="227" t="s">
        <v>129</v>
      </c>
      <c r="AU199" s="227" t="s">
        <v>87</v>
      </c>
      <c r="AY199" s="17" t="s">
        <v>126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7" t="s">
        <v>21</v>
      </c>
      <c r="BK199" s="228">
        <f>ROUND(I199*H199,2)</f>
        <v>0</v>
      </c>
      <c r="BL199" s="17" t="s">
        <v>203</v>
      </c>
      <c r="BM199" s="227" t="s">
        <v>312</v>
      </c>
    </row>
    <row r="200" s="13" customFormat="1">
      <c r="A200" s="13"/>
      <c r="B200" s="229"/>
      <c r="C200" s="230"/>
      <c r="D200" s="231" t="s">
        <v>135</v>
      </c>
      <c r="E200" s="232" t="s">
        <v>1</v>
      </c>
      <c r="F200" s="233" t="s">
        <v>313</v>
      </c>
      <c r="G200" s="230"/>
      <c r="H200" s="232" t="s">
        <v>1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135</v>
      </c>
      <c r="AU200" s="239" t="s">
        <v>87</v>
      </c>
      <c r="AV200" s="13" t="s">
        <v>21</v>
      </c>
      <c r="AW200" s="13" t="s">
        <v>35</v>
      </c>
      <c r="AX200" s="13" t="s">
        <v>78</v>
      </c>
      <c r="AY200" s="239" t="s">
        <v>126</v>
      </c>
    </row>
    <row r="201" s="14" customFormat="1">
      <c r="A201" s="14"/>
      <c r="B201" s="240"/>
      <c r="C201" s="241"/>
      <c r="D201" s="231" t="s">
        <v>135</v>
      </c>
      <c r="E201" s="242" t="s">
        <v>1</v>
      </c>
      <c r="F201" s="243" t="s">
        <v>168</v>
      </c>
      <c r="G201" s="241"/>
      <c r="H201" s="244">
        <v>650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0" t="s">
        <v>135</v>
      </c>
      <c r="AU201" s="250" t="s">
        <v>87</v>
      </c>
      <c r="AV201" s="14" t="s">
        <v>87</v>
      </c>
      <c r="AW201" s="14" t="s">
        <v>35</v>
      </c>
      <c r="AX201" s="14" t="s">
        <v>78</v>
      </c>
      <c r="AY201" s="250" t="s">
        <v>126</v>
      </c>
    </row>
    <row r="202" s="13" customFormat="1">
      <c r="A202" s="13"/>
      <c r="B202" s="229"/>
      <c r="C202" s="230"/>
      <c r="D202" s="231" t="s">
        <v>135</v>
      </c>
      <c r="E202" s="232" t="s">
        <v>1</v>
      </c>
      <c r="F202" s="233" t="s">
        <v>314</v>
      </c>
      <c r="G202" s="230"/>
      <c r="H202" s="232" t="s">
        <v>1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135</v>
      </c>
      <c r="AU202" s="239" t="s">
        <v>87</v>
      </c>
      <c r="AV202" s="13" t="s">
        <v>21</v>
      </c>
      <c r="AW202" s="13" t="s">
        <v>35</v>
      </c>
      <c r="AX202" s="13" t="s">
        <v>78</v>
      </c>
      <c r="AY202" s="239" t="s">
        <v>126</v>
      </c>
    </row>
    <row r="203" s="14" customFormat="1">
      <c r="A203" s="14"/>
      <c r="B203" s="240"/>
      <c r="C203" s="241"/>
      <c r="D203" s="231" t="s">
        <v>135</v>
      </c>
      <c r="E203" s="242" t="s">
        <v>1</v>
      </c>
      <c r="F203" s="243" t="s">
        <v>294</v>
      </c>
      <c r="G203" s="241"/>
      <c r="H203" s="244">
        <v>1450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0" t="s">
        <v>135</v>
      </c>
      <c r="AU203" s="250" t="s">
        <v>87</v>
      </c>
      <c r="AV203" s="14" t="s">
        <v>87</v>
      </c>
      <c r="AW203" s="14" t="s">
        <v>35</v>
      </c>
      <c r="AX203" s="14" t="s">
        <v>78</v>
      </c>
      <c r="AY203" s="250" t="s">
        <v>126</v>
      </c>
    </row>
    <row r="204" s="15" customFormat="1">
      <c r="A204" s="15"/>
      <c r="B204" s="263"/>
      <c r="C204" s="264"/>
      <c r="D204" s="231" t="s">
        <v>135</v>
      </c>
      <c r="E204" s="265" t="s">
        <v>1</v>
      </c>
      <c r="F204" s="266" t="s">
        <v>300</v>
      </c>
      <c r="G204" s="264"/>
      <c r="H204" s="267">
        <v>2100</v>
      </c>
      <c r="I204" s="268"/>
      <c r="J204" s="264"/>
      <c r="K204" s="264"/>
      <c r="L204" s="269"/>
      <c r="M204" s="270"/>
      <c r="N204" s="271"/>
      <c r="O204" s="271"/>
      <c r="P204" s="271"/>
      <c r="Q204" s="271"/>
      <c r="R204" s="271"/>
      <c r="S204" s="271"/>
      <c r="T204" s="272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3" t="s">
        <v>135</v>
      </c>
      <c r="AU204" s="273" t="s">
        <v>87</v>
      </c>
      <c r="AV204" s="15" t="s">
        <v>133</v>
      </c>
      <c r="AW204" s="15" t="s">
        <v>35</v>
      </c>
      <c r="AX204" s="15" t="s">
        <v>21</v>
      </c>
      <c r="AY204" s="273" t="s">
        <v>126</v>
      </c>
    </row>
    <row r="205" s="2" customFormat="1" ht="24.15" customHeight="1">
      <c r="A205" s="38"/>
      <c r="B205" s="39"/>
      <c r="C205" s="215" t="s">
        <v>315</v>
      </c>
      <c r="D205" s="215" t="s">
        <v>129</v>
      </c>
      <c r="E205" s="216" t="s">
        <v>316</v>
      </c>
      <c r="F205" s="217" t="s">
        <v>317</v>
      </c>
      <c r="G205" s="218" t="s">
        <v>173</v>
      </c>
      <c r="H205" s="219">
        <v>2.9790000000000001</v>
      </c>
      <c r="I205" s="220"/>
      <c r="J205" s="221">
        <f>ROUND(I205*H205,2)</f>
        <v>0</v>
      </c>
      <c r="K205" s="222"/>
      <c r="L205" s="44"/>
      <c r="M205" s="223" t="s">
        <v>1</v>
      </c>
      <c r="N205" s="224" t="s">
        <v>43</v>
      </c>
      <c r="O205" s="91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7" t="s">
        <v>203</v>
      </c>
      <c r="AT205" s="227" t="s">
        <v>129</v>
      </c>
      <c r="AU205" s="227" t="s">
        <v>87</v>
      </c>
      <c r="AY205" s="17" t="s">
        <v>126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7" t="s">
        <v>21</v>
      </c>
      <c r="BK205" s="228">
        <f>ROUND(I205*H205,2)</f>
        <v>0</v>
      </c>
      <c r="BL205" s="17" t="s">
        <v>203</v>
      </c>
      <c r="BM205" s="227" t="s">
        <v>318</v>
      </c>
    </row>
    <row r="206" s="12" customFormat="1" ht="22.8" customHeight="1">
      <c r="A206" s="12"/>
      <c r="B206" s="199"/>
      <c r="C206" s="200"/>
      <c r="D206" s="201" t="s">
        <v>77</v>
      </c>
      <c r="E206" s="213" t="s">
        <v>319</v>
      </c>
      <c r="F206" s="213" t="s">
        <v>320</v>
      </c>
      <c r="G206" s="200"/>
      <c r="H206" s="200"/>
      <c r="I206" s="203"/>
      <c r="J206" s="214">
        <f>BK206</f>
        <v>0</v>
      </c>
      <c r="K206" s="200"/>
      <c r="L206" s="205"/>
      <c r="M206" s="206"/>
      <c r="N206" s="207"/>
      <c r="O206" s="207"/>
      <c r="P206" s="208">
        <f>SUM(P207:P250)</f>
        <v>0</v>
      </c>
      <c r="Q206" s="207"/>
      <c r="R206" s="208">
        <f>SUM(R207:R250)</f>
        <v>0.60033999999999998</v>
      </c>
      <c r="S206" s="207"/>
      <c r="T206" s="209">
        <f>SUM(T207:T250)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0" t="s">
        <v>87</v>
      </c>
      <c r="AT206" s="211" t="s">
        <v>77</v>
      </c>
      <c r="AU206" s="211" t="s">
        <v>21</v>
      </c>
      <c r="AY206" s="210" t="s">
        <v>126</v>
      </c>
      <c r="BK206" s="212">
        <f>SUM(BK207:BK250)</f>
        <v>0</v>
      </c>
    </row>
    <row r="207" s="2" customFormat="1" ht="24.15" customHeight="1">
      <c r="A207" s="38"/>
      <c r="B207" s="39"/>
      <c r="C207" s="215" t="s">
        <v>321</v>
      </c>
      <c r="D207" s="215" t="s">
        <v>129</v>
      </c>
      <c r="E207" s="216" t="s">
        <v>322</v>
      </c>
      <c r="F207" s="217" t="s">
        <v>323</v>
      </c>
      <c r="G207" s="218" t="s">
        <v>147</v>
      </c>
      <c r="H207" s="219">
        <v>1695</v>
      </c>
      <c r="I207" s="220"/>
      <c r="J207" s="221">
        <f>ROUND(I207*H207,2)</f>
        <v>0</v>
      </c>
      <c r="K207" s="222"/>
      <c r="L207" s="44"/>
      <c r="M207" s="223" t="s">
        <v>1</v>
      </c>
      <c r="N207" s="224" t="s">
        <v>43</v>
      </c>
      <c r="O207" s="91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7" t="s">
        <v>203</v>
      </c>
      <c r="AT207" s="227" t="s">
        <v>129</v>
      </c>
      <c r="AU207" s="227" t="s">
        <v>87</v>
      </c>
      <c r="AY207" s="17" t="s">
        <v>126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7" t="s">
        <v>21</v>
      </c>
      <c r="BK207" s="228">
        <f>ROUND(I207*H207,2)</f>
        <v>0</v>
      </c>
      <c r="BL207" s="17" t="s">
        <v>203</v>
      </c>
      <c r="BM207" s="227" t="s">
        <v>324</v>
      </c>
    </row>
    <row r="208" s="13" customFormat="1">
      <c r="A208" s="13"/>
      <c r="B208" s="229"/>
      <c r="C208" s="230"/>
      <c r="D208" s="231" t="s">
        <v>135</v>
      </c>
      <c r="E208" s="232" t="s">
        <v>1</v>
      </c>
      <c r="F208" s="233" t="s">
        <v>325</v>
      </c>
      <c r="G208" s="230"/>
      <c r="H208" s="232" t="s">
        <v>1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135</v>
      </c>
      <c r="AU208" s="239" t="s">
        <v>87</v>
      </c>
      <c r="AV208" s="13" t="s">
        <v>21</v>
      </c>
      <c r="AW208" s="13" t="s">
        <v>35</v>
      </c>
      <c r="AX208" s="13" t="s">
        <v>78</v>
      </c>
      <c r="AY208" s="239" t="s">
        <v>126</v>
      </c>
    </row>
    <row r="209" s="14" customFormat="1">
      <c r="A209" s="14"/>
      <c r="B209" s="240"/>
      <c r="C209" s="241"/>
      <c r="D209" s="231" t="s">
        <v>135</v>
      </c>
      <c r="E209" s="242" t="s">
        <v>1</v>
      </c>
      <c r="F209" s="243" t="s">
        <v>326</v>
      </c>
      <c r="G209" s="241"/>
      <c r="H209" s="244">
        <v>110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0" t="s">
        <v>135</v>
      </c>
      <c r="AU209" s="250" t="s">
        <v>87</v>
      </c>
      <c r="AV209" s="14" t="s">
        <v>87</v>
      </c>
      <c r="AW209" s="14" t="s">
        <v>35</v>
      </c>
      <c r="AX209" s="14" t="s">
        <v>78</v>
      </c>
      <c r="AY209" s="250" t="s">
        <v>126</v>
      </c>
    </row>
    <row r="210" s="13" customFormat="1">
      <c r="A210" s="13"/>
      <c r="B210" s="229"/>
      <c r="C210" s="230"/>
      <c r="D210" s="231" t="s">
        <v>135</v>
      </c>
      <c r="E210" s="232" t="s">
        <v>1</v>
      </c>
      <c r="F210" s="233" t="s">
        <v>327</v>
      </c>
      <c r="G210" s="230"/>
      <c r="H210" s="232" t="s">
        <v>1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135</v>
      </c>
      <c r="AU210" s="239" t="s">
        <v>87</v>
      </c>
      <c r="AV210" s="13" t="s">
        <v>21</v>
      </c>
      <c r="AW210" s="13" t="s">
        <v>35</v>
      </c>
      <c r="AX210" s="13" t="s">
        <v>78</v>
      </c>
      <c r="AY210" s="239" t="s">
        <v>126</v>
      </c>
    </row>
    <row r="211" s="14" customFormat="1">
      <c r="A211" s="14"/>
      <c r="B211" s="240"/>
      <c r="C211" s="241"/>
      <c r="D211" s="231" t="s">
        <v>135</v>
      </c>
      <c r="E211" s="242" t="s">
        <v>1</v>
      </c>
      <c r="F211" s="243" t="s">
        <v>328</v>
      </c>
      <c r="G211" s="241"/>
      <c r="H211" s="244">
        <v>180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135</v>
      </c>
      <c r="AU211" s="250" t="s">
        <v>87</v>
      </c>
      <c r="AV211" s="14" t="s">
        <v>87</v>
      </c>
      <c r="AW211" s="14" t="s">
        <v>35</v>
      </c>
      <c r="AX211" s="14" t="s">
        <v>78</v>
      </c>
      <c r="AY211" s="250" t="s">
        <v>126</v>
      </c>
    </row>
    <row r="212" s="13" customFormat="1">
      <c r="A212" s="13"/>
      <c r="B212" s="229"/>
      <c r="C212" s="230"/>
      <c r="D212" s="231" t="s">
        <v>135</v>
      </c>
      <c r="E212" s="232" t="s">
        <v>1</v>
      </c>
      <c r="F212" s="233" t="s">
        <v>329</v>
      </c>
      <c r="G212" s="230"/>
      <c r="H212" s="232" t="s">
        <v>1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135</v>
      </c>
      <c r="AU212" s="239" t="s">
        <v>87</v>
      </c>
      <c r="AV212" s="13" t="s">
        <v>21</v>
      </c>
      <c r="AW212" s="13" t="s">
        <v>35</v>
      </c>
      <c r="AX212" s="13" t="s">
        <v>78</v>
      </c>
      <c r="AY212" s="239" t="s">
        <v>126</v>
      </c>
    </row>
    <row r="213" s="14" customFormat="1">
      <c r="A213" s="14"/>
      <c r="B213" s="240"/>
      <c r="C213" s="241"/>
      <c r="D213" s="231" t="s">
        <v>135</v>
      </c>
      <c r="E213" s="242" t="s">
        <v>1</v>
      </c>
      <c r="F213" s="243" t="s">
        <v>330</v>
      </c>
      <c r="G213" s="241"/>
      <c r="H213" s="244">
        <v>210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135</v>
      </c>
      <c r="AU213" s="250" t="s">
        <v>87</v>
      </c>
      <c r="AV213" s="14" t="s">
        <v>87</v>
      </c>
      <c r="AW213" s="14" t="s">
        <v>35</v>
      </c>
      <c r="AX213" s="14" t="s">
        <v>78</v>
      </c>
      <c r="AY213" s="250" t="s">
        <v>126</v>
      </c>
    </row>
    <row r="214" s="13" customFormat="1">
      <c r="A214" s="13"/>
      <c r="B214" s="229"/>
      <c r="C214" s="230"/>
      <c r="D214" s="231" t="s">
        <v>135</v>
      </c>
      <c r="E214" s="232" t="s">
        <v>1</v>
      </c>
      <c r="F214" s="233" t="s">
        <v>331</v>
      </c>
      <c r="G214" s="230"/>
      <c r="H214" s="232" t="s">
        <v>1</v>
      </c>
      <c r="I214" s="234"/>
      <c r="J214" s="230"/>
      <c r="K214" s="230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135</v>
      </c>
      <c r="AU214" s="239" t="s">
        <v>87</v>
      </c>
      <c r="AV214" s="13" t="s">
        <v>21</v>
      </c>
      <c r="AW214" s="13" t="s">
        <v>35</v>
      </c>
      <c r="AX214" s="13" t="s">
        <v>78</v>
      </c>
      <c r="AY214" s="239" t="s">
        <v>126</v>
      </c>
    </row>
    <row r="215" s="14" customFormat="1">
      <c r="A215" s="14"/>
      <c r="B215" s="240"/>
      <c r="C215" s="241"/>
      <c r="D215" s="231" t="s">
        <v>135</v>
      </c>
      <c r="E215" s="242" t="s">
        <v>1</v>
      </c>
      <c r="F215" s="243" t="s">
        <v>332</v>
      </c>
      <c r="G215" s="241"/>
      <c r="H215" s="244">
        <v>600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135</v>
      </c>
      <c r="AU215" s="250" t="s">
        <v>87</v>
      </c>
      <c r="AV215" s="14" t="s">
        <v>87</v>
      </c>
      <c r="AW215" s="14" t="s">
        <v>35</v>
      </c>
      <c r="AX215" s="14" t="s">
        <v>78</v>
      </c>
      <c r="AY215" s="250" t="s">
        <v>126</v>
      </c>
    </row>
    <row r="216" s="13" customFormat="1">
      <c r="A216" s="13"/>
      <c r="B216" s="229"/>
      <c r="C216" s="230"/>
      <c r="D216" s="231" t="s">
        <v>135</v>
      </c>
      <c r="E216" s="232" t="s">
        <v>1</v>
      </c>
      <c r="F216" s="233" t="s">
        <v>333</v>
      </c>
      <c r="G216" s="230"/>
      <c r="H216" s="232" t="s">
        <v>1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135</v>
      </c>
      <c r="AU216" s="239" t="s">
        <v>87</v>
      </c>
      <c r="AV216" s="13" t="s">
        <v>21</v>
      </c>
      <c r="AW216" s="13" t="s">
        <v>35</v>
      </c>
      <c r="AX216" s="13" t="s">
        <v>78</v>
      </c>
      <c r="AY216" s="239" t="s">
        <v>126</v>
      </c>
    </row>
    <row r="217" s="14" customFormat="1">
      <c r="A217" s="14"/>
      <c r="B217" s="240"/>
      <c r="C217" s="241"/>
      <c r="D217" s="231" t="s">
        <v>135</v>
      </c>
      <c r="E217" s="242" t="s">
        <v>1</v>
      </c>
      <c r="F217" s="243" t="s">
        <v>334</v>
      </c>
      <c r="G217" s="241"/>
      <c r="H217" s="244">
        <v>200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135</v>
      </c>
      <c r="AU217" s="250" t="s">
        <v>87</v>
      </c>
      <c r="AV217" s="14" t="s">
        <v>87</v>
      </c>
      <c r="AW217" s="14" t="s">
        <v>35</v>
      </c>
      <c r="AX217" s="14" t="s">
        <v>78</v>
      </c>
      <c r="AY217" s="250" t="s">
        <v>126</v>
      </c>
    </row>
    <row r="218" s="13" customFormat="1">
      <c r="A218" s="13"/>
      <c r="B218" s="229"/>
      <c r="C218" s="230"/>
      <c r="D218" s="231" t="s">
        <v>135</v>
      </c>
      <c r="E218" s="232" t="s">
        <v>1</v>
      </c>
      <c r="F218" s="233" t="s">
        <v>335</v>
      </c>
      <c r="G218" s="230"/>
      <c r="H218" s="232" t="s">
        <v>1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9" t="s">
        <v>135</v>
      </c>
      <c r="AU218" s="239" t="s">
        <v>87</v>
      </c>
      <c r="AV218" s="13" t="s">
        <v>21</v>
      </c>
      <c r="AW218" s="13" t="s">
        <v>35</v>
      </c>
      <c r="AX218" s="13" t="s">
        <v>78</v>
      </c>
      <c r="AY218" s="239" t="s">
        <v>126</v>
      </c>
    </row>
    <row r="219" s="14" customFormat="1">
      <c r="A219" s="14"/>
      <c r="B219" s="240"/>
      <c r="C219" s="241"/>
      <c r="D219" s="231" t="s">
        <v>135</v>
      </c>
      <c r="E219" s="242" t="s">
        <v>1</v>
      </c>
      <c r="F219" s="243" t="s">
        <v>336</v>
      </c>
      <c r="G219" s="241"/>
      <c r="H219" s="244">
        <v>85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0" t="s">
        <v>135</v>
      </c>
      <c r="AU219" s="250" t="s">
        <v>87</v>
      </c>
      <c r="AV219" s="14" t="s">
        <v>87</v>
      </c>
      <c r="AW219" s="14" t="s">
        <v>35</v>
      </c>
      <c r="AX219" s="14" t="s">
        <v>78</v>
      </c>
      <c r="AY219" s="250" t="s">
        <v>126</v>
      </c>
    </row>
    <row r="220" s="13" customFormat="1">
      <c r="A220" s="13"/>
      <c r="B220" s="229"/>
      <c r="C220" s="230"/>
      <c r="D220" s="231" t="s">
        <v>135</v>
      </c>
      <c r="E220" s="232" t="s">
        <v>1</v>
      </c>
      <c r="F220" s="233" t="s">
        <v>337</v>
      </c>
      <c r="G220" s="230"/>
      <c r="H220" s="232" t="s">
        <v>1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135</v>
      </c>
      <c r="AU220" s="239" t="s">
        <v>87</v>
      </c>
      <c r="AV220" s="13" t="s">
        <v>21</v>
      </c>
      <c r="AW220" s="13" t="s">
        <v>35</v>
      </c>
      <c r="AX220" s="13" t="s">
        <v>78</v>
      </c>
      <c r="AY220" s="239" t="s">
        <v>126</v>
      </c>
    </row>
    <row r="221" s="14" customFormat="1">
      <c r="A221" s="14"/>
      <c r="B221" s="240"/>
      <c r="C221" s="241"/>
      <c r="D221" s="231" t="s">
        <v>135</v>
      </c>
      <c r="E221" s="242" t="s">
        <v>1</v>
      </c>
      <c r="F221" s="243" t="s">
        <v>338</v>
      </c>
      <c r="G221" s="241"/>
      <c r="H221" s="244">
        <v>210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0" t="s">
        <v>135</v>
      </c>
      <c r="AU221" s="250" t="s">
        <v>87</v>
      </c>
      <c r="AV221" s="14" t="s">
        <v>87</v>
      </c>
      <c r="AW221" s="14" t="s">
        <v>35</v>
      </c>
      <c r="AX221" s="14" t="s">
        <v>78</v>
      </c>
      <c r="AY221" s="250" t="s">
        <v>126</v>
      </c>
    </row>
    <row r="222" s="13" customFormat="1">
      <c r="A222" s="13"/>
      <c r="B222" s="229"/>
      <c r="C222" s="230"/>
      <c r="D222" s="231" t="s">
        <v>135</v>
      </c>
      <c r="E222" s="232" t="s">
        <v>1</v>
      </c>
      <c r="F222" s="233" t="s">
        <v>339</v>
      </c>
      <c r="G222" s="230"/>
      <c r="H222" s="232" t="s">
        <v>1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9" t="s">
        <v>135</v>
      </c>
      <c r="AU222" s="239" t="s">
        <v>87</v>
      </c>
      <c r="AV222" s="13" t="s">
        <v>21</v>
      </c>
      <c r="AW222" s="13" t="s">
        <v>35</v>
      </c>
      <c r="AX222" s="13" t="s">
        <v>78</v>
      </c>
      <c r="AY222" s="239" t="s">
        <v>126</v>
      </c>
    </row>
    <row r="223" s="14" customFormat="1">
      <c r="A223" s="14"/>
      <c r="B223" s="240"/>
      <c r="C223" s="241"/>
      <c r="D223" s="231" t="s">
        <v>135</v>
      </c>
      <c r="E223" s="242" t="s">
        <v>1</v>
      </c>
      <c r="F223" s="243" t="s">
        <v>27</v>
      </c>
      <c r="G223" s="241"/>
      <c r="H223" s="244">
        <v>100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0" t="s">
        <v>135</v>
      </c>
      <c r="AU223" s="250" t="s">
        <v>87</v>
      </c>
      <c r="AV223" s="14" t="s">
        <v>87</v>
      </c>
      <c r="AW223" s="14" t="s">
        <v>35</v>
      </c>
      <c r="AX223" s="14" t="s">
        <v>78</v>
      </c>
      <c r="AY223" s="250" t="s">
        <v>126</v>
      </c>
    </row>
    <row r="224" s="15" customFormat="1">
      <c r="A224" s="15"/>
      <c r="B224" s="263"/>
      <c r="C224" s="264"/>
      <c r="D224" s="231" t="s">
        <v>135</v>
      </c>
      <c r="E224" s="265" t="s">
        <v>1</v>
      </c>
      <c r="F224" s="266" t="s">
        <v>300</v>
      </c>
      <c r="G224" s="264"/>
      <c r="H224" s="267">
        <v>1695</v>
      </c>
      <c r="I224" s="268"/>
      <c r="J224" s="264"/>
      <c r="K224" s="264"/>
      <c r="L224" s="269"/>
      <c r="M224" s="270"/>
      <c r="N224" s="271"/>
      <c r="O224" s="271"/>
      <c r="P224" s="271"/>
      <c r="Q224" s="271"/>
      <c r="R224" s="271"/>
      <c r="S224" s="271"/>
      <c r="T224" s="272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3" t="s">
        <v>135</v>
      </c>
      <c r="AU224" s="273" t="s">
        <v>87</v>
      </c>
      <c r="AV224" s="15" t="s">
        <v>133</v>
      </c>
      <c r="AW224" s="15" t="s">
        <v>35</v>
      </c>
      <c r="AX224" s="15" t="s">
        <v>21</v>
      </c>
      <c r="AY224" s="273" t="s">
        <v>126</v>
      </c>
    </row>
    <row r="225" s="2" customFormat="1" ht="24.15" customHeight="1">
      <c r="A225" s="38"/>
      <c r="B225" s="39"/>
      <c r="C225" s="215" t="s">
        <v>340</v>
      </c>
      <c r="D225" s="215" t="s">
        <v>129</v>
      </c>
      <c r="E225" s="216" t="s">
        <v>322</v>
      </c>
      <c r="F225" s="217" t="s">
        <v>323</v>
      </c>
      <c r="G225" s="218" t="s">
        <v>147</v>
      </c>
      <c r="H225" s="219">
        <v>845</v>
      </c>
      <c r="I225" s="220"/>
      <c r="J225" s="221">
        <f>ROUND(I225*H225,2)</f>
        <v>0</v>
      </c>
      <c r="K225" s="222"/>
      <c r="L225" s="44"/>
      <c r="M225" s="223" t="s">
        <v>1</v>
      </c>
      <c r="N225" s="224" t="s">
        <v>43</v>
      </c>
      <c r="O225" s="91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7" t="s">
        <v>203</v>
      </c>
      <c r="AT225" s="227" t="s">
        <v>129</v>
      </c>
      <c r="AU225" s="227" t="s">
        <v>87</v>
      </c>
      <c r="AY225" s="17" t="s">
        <v>126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21</v>
      </c>
      <c r="BK225" s="228">
        <f>ROUND(I225*H225,2)</f>
        <v>0</v>
      </c>
      <c r="BL225" s="17" t="s">
        <v>203</v>
      </c>
      <c r="BM225" s="227" t="s">
        <v>341</v>
      </c>
    </row>
    <row r="226" s="13" customFormat="1">
      <c r="A226" s="13"/>
      <c r="B226" s="229"/>
      <c r="C226" s="230"/>
      <c r="D226" s="231" t="s">
        <v>135</v>
      </c>
      <c r="E226" s="232" t="s">
        <v>1</v>
      </c>
      <c r="F226" s="233" t="s">
        <v>342</v>
      </c>
      <c r="G226" s="230"/>
      <c r="H226" s="232" t="s">
        <v>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135</v>
      </c>
      <c r="AU226" s="239" t="s">
        <v>87</v>
      </c>
      <c r="AV226" s="13" t="s">
        <v>21</v>
      </c>
      <c r="AW226" s="13" t="s">
        <v>35</v>
      </c>
      <c r="AX226" s="13" t="s">
        <v>78</v>
      </c>
      <c r="AY226" s="239" t="s">
        <v>126</v>
      </c>
    </row>
    <row r="227" s="14" customFormat="1">
      <c r="A227" s="14"/>
      <c r="B227" s="240"/>
      <c r="C227" s="241"/>
      <c r="D227" s="231" t="s">
        <v>135</v>
      </c>
      <c r="E227" s="242" t="s">
        <v>1</v>
      </c>
      <c r="F227" s="243" t="s">
        <v>343</v>
      </c>
      <c r="G227" s="241"/>
      <c r="H227" s="244">
        <v>345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135</v>
      </c>
      <c r="AU227" s="250" t="s">
        <v>87</v>
      </c>
      <c r="AV227" s="14" t="s">
        <v>87</v>
      </c>
      <c r="AW227" s="14" t="s">
        <v>35</v>
      </c>
      <c r="AX227" s="14" t="s">
        <v>78</v>
      </c>
      <c r="AY227" s="250" t="s">
        <v>126</v>
      </c>
    </row>
    <row r="228" s="13" customFormat="1">
      <c r="A228" s="13"/>
      <c r="B228" s="229"/>
      <c r="C228" s="230"/>
      <c r="D228" s="231" t="s">
        <v>135</v>
      </c>
      <c r="E228" s="232" t="s">
        <v>1</v>
      </c>
      <c r="F228" s="233" t="s">
        <v>344</v>
      </c>
      <c r="G228" s="230"/>
      <c r="H228" s="232" t="s">
        <v>1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135</v>
      </c>
      <c r="AU228" s="239" t="s">
        <v>87</v>
      </c>
      <c r="AV228" s="13" t="s">
        <v>21</v>
      </c>
      <c r="AW228" s="13" t="s">
        <v>35</v>
      </c>
      <c r="AX228" s="13" t="s">
        <v>78</v>
      </c>
      <c r="AY228" s="239" t="s">
        <v>126</v>
      </c>
    </row>
    <row r="229" s="14" customFormat="1">
      <c r="A229" s="14"/>
      <c r="B229" s="240"/>
      <c r="C229" s="241"/>
      <c r="D229" s="231" t="s">
        <v>135</v>
      </c>
      <c r="E229" s="242" t="s">
        <v>1</v>
      </c>
      <c r="F229" s="243" t="s">
        <v>345</v>
      </c>
      <c r="G229" s="241"/>
      <c r="H229" s="244">
        <v>400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135</v>
      </c>
      <c r="AU229" s="250" t="s">
        <v>87</v>
      </c>
      <c r="AV229" s="14" t="s">
        <v>87</v>
      </c>
      <c r="AW229" s="14" t="s">
        <v>35</v>
      </c>
      <c r="AX229" s="14" t="s">
        <v>78</v>
      </c>
      <c r="AY229" s="250" t="s">
        <v>126</v>
      </c>
    </row>
    <row r="230" s="13" customFormat="1">
      <c r="A230" s="13"/>
      <c r="B230" s="229"/>
      <c r="C230" s="230"/>
      <c r="D230" s="231" t="s">
        <v>135</v>
      </c>
      <c r="E230" s="232" t="s">
        <v>1</v>
      </c>
      <c r="F230" s="233" t="s">
        <v>346</v>
      </c>
      <c r="G230" s="230"/>
      <c r="H230" s="232" t="s">
        <v>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135</v>
      </c>
      <c r="AU230" s="239" t="s">
        <v>87</v>
      </c>
      <c r="AV230" s="13" t="s">
        <v>21</v>
      </c>
      <c r="AW230" s="13" t="s">
        <v>35</v>
      </c>
      <c r="AX230" s="13" t="s">
        <v>78</v>
      </c>
      <c r="AY230" s="239" t="s">
        <v>126</v>
      </c>
    </row>
    <row r="231" s="14" customFormat="1">
      <c r="A231" s="14"/>
      <c r="B231" s="240"/>
      <c r="C231" s="241"/>
      <c r="D231" s="231" t="s">
        <v>135</v>
      </c>
      <c r="E231" s="242" t="s">
        <v>1</v>
      </c>
      <c r="F231" s="243" t="s">
        <v>347</v>
      </c>
      <c r="G231" s="241"/>
      <c r="H231" s="244">
        <v>60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135</v>
      </c>
      <c r="AU231" s="250" t="s">
        <v>87</v>
      </c>
      <c r="AV231" s="14" t="s">
        <v>87</v>
      </c>
      <c r="AW231" s="14" t="s">
        <v>35</v>
      </c>
      <c r="AX231" s="14" t="s">
        <v>78</v>
      </c>
      <c r="AY231" s="250" t="s">
        <v>126</v>
      </c>
    </row>
    <row r="232" s="13" customFormat="1">
      <c r="A232" s="13"/>
      <c r="B232" s="229"/>
      <c r="C232" s="230"/>
      <c r="D232" s="231" t="s">
        <v>135</v>
      </c>
      <c r="E232" s="232" t="s">
        <v>1</v>
      </c>
      <c r="F232" s="233" t="s">
        <v>348</v>
      </c>
      <c r="G232" s="230"/>
      <c r="H232" s="232" t="s">
        <v>1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135</v>
      </c>
      <c r="AU232" s="239" t="s">
        <v>87</v>
      </c>
      <c r="AV232" s="13" t="s">
        <v>21</v>
      </c>
      <c r="AW232" s="13" t="s">
        <v>35</v>
      </c>
      <c r="AX232" s="13" t="s">
        <v>78</v>
      </c>
      <c r="AY232" s="239" t="s">
        <v>126</v>
      </c>
    </row>
    <row r="233" s="14" customFormat="1">
      <c r="A233" s="14"/>
      <c r="B233" s="240"/>
      <c r="C233" s="241"/>
      <c r="D233" s="231" t="s">
        <v>135</v>
      </c>
      <c r="E233" s="242" t="s">
        <v>1</v>
      </c>
      <c r="F233" s="243" t="s">
        <v>340</v>
      </c>
      <c r="G233" s="241"/>
      <c r="H233" s="244">
        <v>40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0" t="s">
        <v>135</v>
      </c>
      <c r="AU233" s="250" t="s">
        <v>87</v>
      </c>
      <c r="AV233" s="14" t="s">
        <v>87</v>
      </c>
      <c r="AW233" s="14" t="s">
        <v>35</v>
      </c>
      <c r="AX233" s="14" t="s">
        <v>78</v>
      </c>
      <c r="AY233" s="250" t="s">
        <v>126</v>
      </c>
    </row>
    <row r="234" s="15" customFormat="1">
      <c r="A234" s="15"/>
      <c r="B234" s="263"/>
      <c r="C234" s="264"/>
      <c r="D234" s="231" t="s">
        <v>135</v>
      </c>
      <c r="E234" s="265" t="s">
        <v>1</v>
      </c>
      <c r="F234" s="266" t="s">
        <v>300</v>
      </c>
      <c r="G234" s="264"/>
      <c r="H234" s="267">
        <v>845</v>
      </c>
      <c r="I234" s="268"/>
      <c r="J234" s="264"/>
      <c r="K234" s="264"/>
      <c r="L234" s="269"/>
      <c r="M234" s="270"/>
      <c r="N234" s="271"/>
      <c r="O234" s="271"/>
      <c r="P234" s="271"/>
      <c r="Q234" s="271"/>
      <c r="R234" s="271"/>
      <c r="S234" s="271"/>
      <c r="T234" s="272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3" t="s">
        <v>135</v>
      </c>
      <c r="AU234" s="273" t="s">
        <v>87</v>
      </c>
      <c r="AV234" s="15" t="s">
        <v>133</v>
      </c>
      <c r="AW234" s="15" t="s">
        <v>35</v>
      </c>
      <c r="AX234" s="15" t="s">
        <v>21</v>
      </c>
      <c r="AY234" s="273" t="s">
        <v>126</v>
      </c>
    </row>
    <row r="235" s="2" customFormat="1" ht="24.15" customHeight="1">
      <c r="A235" s="38"/>
      <c r="B235" s="39"/>
      <c r="C235" s="215" t="s">
        <v>349</v>
      </c>
      <c r="D235" s="215" t="s">
        <v>129</v>
      </c>
      <c r="E235" s="216" t="s">
        <v>350</v>
      </c>
      <c r="F235" s="217" t="s">
        <v>351</v>
      </c>
      <c r="G235" s="218" t="s">
        <v>147</v>
      </c>
      <c r="H235" s="219">
        <v>1695</v>
      </c>
      <c r="I235" s="220"/>
      <c r="J235" s="221">
        <f>ROUND(I235*H235,2)</f>
        <v>0</v>
      </c>
      <c r="K235" s="222"/>
      <c r="L235" s="44"/>
      <c r="M235" s="223" t="s">
        <v>1</v>
      </c>
      <c r="N235" s="224" t="s">
        <v>43</v>
      </c>
      <c r="O235" s="91"/>
      <c r="P235" s="225">
        <f>O235*H235</f>
        <v>0</v>
      </c>
      <c r="Q235" s="225">
        <v>0.00016000000000000001</v>
      </c>
      <c r="R235" s="225">
        <f>Q235*H235</f>
        <v>0.2712</v>
      </c>
      <c r="S235" s="225">
        <v>0</v>
      </c>
      <c r="T235" s="22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7" t="s">
        <v>203</v>
      </c>
      <c r="AT235" s="227" t="s">
        <v>129</v>
      </c>
      <c r="AU235" s="227" t="s">
        <v>87</v>
      </c>
      <c r="AY235" s="17" t="s">
        <v>126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7" t="s">
        <v>21</v>
      </c>
      <c r="BK235" s="228">
        <f>ROUND(I235*H235,2)</f>
        <v>0</v>
      </c>
      <c r="BL235" s="17" t="s">
        <v>203</v>
      </c>
      <c r="BM235" s="227" t="s">
        <v>352</v>
      </c>
    </row>
    <row r="236" s="2" customFormat="1" ht="24.15" customHeight="1">
      <c r="A236" s="38"/>
      <c r="B236" s="39"/>
      <c r="C236" s="215" t="s">
        <v>353</v>
      </c>
      <c r="D236" s="215" t="s">
        <v>129</v>
      </c>
      <c r="E236" s="216" t="s">
        <v>350</v>
      </c>
      <c r="F236" s="217" t="s">
        <v>351</v>
      </c>
      <c r="G236" s="218" t="s">
        <v>147</v>
      </c>
      <c r="H236" s="219">
        <v>845</v>
      </c>
      <c r="I236" s="220"/>
      <c r="J236" s="221">
        <f>ROUND(I236*H236,2)</f>
        <v>0</v>
      </c>
      <c r="K236" s="222"/>
      <c r="L236" s="44"/>
      <c r="M236" s="223" t="s">
        <v>1</v>
      </c>
      <c r="N236" s="224" t="s">
        <v>43</v>
      </c>
      <c r="O236" s="91"/>
      <c r="P236" s="225">
        <f>O236*H236</f>
        <v>0</v>
      </c>
      <c r="Q236" s="225">
        <v>0.00016000000000000001</v>
      </c>
      <c r="R236" s="225">
        <f>Q236*H236</f>
        <v>0.13520000000000002</v>
      </c>
      <c r="S236" s="225">
        <v>0</v>
      </c>
      <c r="T236" s="22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7" t="s">
        <v>203</v>
      </c>
      <c r="AT236" s="227" t="s">
        <v>129</v>
      </c>
      <c r="AU236" s="227" t="s">
        <v>87</v>
      </c>
      <c r="AY236" s="17" t="s">
        <v>126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7" t="s">
        <v>21</v>
      </c>
      <c r="BK236" s="228">
        <f>ROUND(I236*H236,2)</f>
        <v>0</v>
      </c>
      <c r="BL236" s="17" t="s">
        <v>203</v>
      </c>
      <c r="BM236" s="227" t="s">
        <v>354</v>
      </c>
    </row>
    <row r="237" s="2" customFormat="1" ht="16.5" customHeight="1">
      <c r="A237" s="38"/>
      <c r="B237" s="39"/>
      <c r="C237" s="215" t="s">
        <v>355</v>
      </c>
      <c r="D237" s="215" t="s">
        <v>129</v>
      </c>
      <c r="E237" s="216" t="s">
        <v>356</v>
      </c>
      <c r="F237" s="217" t="s">
        <v>357</v>
      </c>
      <c r="G237" s="218" t="s">
        <v>147</v>
      </c>
      <c r="H237" s="219">
        <v>350</v>
      </c>
      <c r="I237" s="220"/>
      <c r="J237" s="221">
        <f>ROUND(I237*H237,2)</f>
        <v>0</v>
      </c>
      <c r="K237" s="222"/>
      <c r="L237" s="44"/>
      <c r="M237" s="223" t="s">
        <v>1</v>
      </c>
      <c r="N237" s="224" t="s">
        <v>43</v>
      </c>
      <c r="O237" s="91"/>
      <c r="P237" s="225">
        <f>O237*H237</f>
        <v>0</v>
      </c>
      <c r="Q237" s="225">
        <v>0.00016000000000000001</v>
      </c>
      <c r="R237" s="225">
        <f>Q237*H237</f>
        <v>0.056000000000000001</v>
      </c>
      <c r="S237" s="225">
        <v>0</v>
      </c>
      <c r="T237" s="22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7" t="s">
        <v>203</v>
      </c>
      <c r="AT237" s="227" t="s">
        <v>129</v>
      </c>
      <c r="AU237" s="227" t="s">
        <v>87</v>
      </c>
      <c r="AY237" s="17" t="s">
        <v>126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7" t="s">
        <v>21</v>
      </c>
      <c r="BK237" s="228">
        <f>ROUND(I237*H237,2)</f>
        <v>0</v>
      </c>
      <c r="BL237" s="17" t="s">
        <v>203</v>
      </c>
      <c r="BM237" s="227" t="s">
        <v>358</v>
      </c>
    </row>
    <row r="238" s="2" customFormat="1" ht="24.15" customHeight="1">
      <c r="A238" s="38"/>
      <c r="B238" s="39"/>
      <c r="C238" s="215" t="s">
        <v>359</v>
      </c>
      <c r="D238" s="215" t="s">
        <v>129</v>
      </c>
      <c r="E238" s="216" t="s">
        <v>360</v>
      </c>
      <c r="F238" s="217" t="s">
        <v>361</v>
      </c>
      <c r="G238" s="218" t="s">
        <v>147</v>
      </c>
      <c r="H238" s="219">
        <v>190</v>
      </c>
      <c r="I238" s="220"/>
      <c r="J238" s="221">
        <f>ROUND(I238*H238,2)</f>
        <v>0</v>
      </c>
      <c r="K238" s="222"/>
      <c r="L238" s="44"/>
      <c r="M238" s="223" t="s">
        <v>1</v>
      </c>
      <c r="N238" s="224" t="s">
        <v>43</v>
      </c>
      <c r="O238" s="91"/>
      <c r="P238" s="225">
        <f>O238*H238</f>
        <v>0</v>
      </c>
      <c r="Q238" s="225">
        <v>0.00051000000000000004</v>
      </c>
      <c r="R238" s="225">
        <f>Q238*H238</f>
        <v>0.096900000000000014</v>
      </c>
      <c r="S238" s="225">
        <v>0</v>
      </c>
      <c r="T238" s="22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7" t="s">
        <v>203</v>
      </c>
      <c r="AT238" s="227" t="s">
        <v>129</v>
      </c>
      <c r="AU238" s="227" t="s">
        <v>87</v>
      </c>
      <c r="AY238" s="17" t="s">
        <v>126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21</v>
      </c>
      <c r="BK238" s="228">
        <f>ROUND(I238*H238,2)</f>
        <v>0</v>
      </c>
      <c r="BL238" s="17" t="s">
        <v>203</v>
      </c>
      <c r="BM238" s="227" t="s">
        <v>362</v>
      </c>
    </row>
    <row r="239" s="13" customFormat="1">
      <c r="A239" s="13"/>
      <c r="B239" s="229"/>
      <c r="C239" s="230"/>
      <c r="D239" s="231" t="s">
        <v>135</v>
      </c>
      <c r="E239" s="232" t="s">
        <v>1</v>
      </c>
      <c r="F239" s="233" t="s">
        <v>363</v>
      </c>
      <c r="G239" s="230"/>
      <c r="H239" s="232" t="s">
        <v>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135</v>
      </c>
      <c r="AU239" s="239" t="s">
        <v>87</v>
      </c>
      <c r="AV239" s="13" t="s">
        <v>21</v>
      </c>
      <c r="AW239" s="13" t="s">
        <v>35</v>
      </c>
      <c r="AX239" s="13" t="s">
        <v>78</v>
      </c>
      <c r="AY239" s="239" t="s">
        <v>126</v>
      </c>
    </row>
    <row r="240" s="14" customFormat="1">
      <c r="A240" s="14"/>
      <c r="B240" s="240"/>
      <c r="C240" s="241"/>
      <c r="D240" s="231" t="s">
        <v>135</v>
      </c>
      <c r="E240" s="242" t="s">
        <v>1</v>
      </c>
      <c r="F240" s="243" t="s">
        <v>364</v>
      </c>
      <c r="G240" s="241"/>
      <c r="H240" s="244">
        <v>190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135</v>
      </c>
      <c r="AU240" s="250" t="s">
        <v>87</v>
      </c>
      <c r="AV240" s="14" t="s">
        <v>87</v>
      </c>
      <c r="AW240" s="14" t="s">
        <v>35</v>
      </c>
      <c r="AX240" s="14" t="s">
        <v>21</v>
      </c>
      <c r="AY240" s="250" t="s">
        <v>126</v>
      </c>
    </row>
    <row r="241" s="2" customFormat="1" ht="16.5" customHeight="1">
      <c r="A241" s="38"/>
      <c r="B241" s="39"/>
      <c r="C241" s="215" t="s">
        <v>365</v>
      </c>
      <c r="D241" s="215" t="s">
        <v>129</v>
      </c>
      <c r="E241" s="216" t="s">
        <v>366</v>
      </c>
      <c r="F241" s="217" t="s">
        <v>367</v>
      </c>
      <c r="G241" s="218" t="s">
        <v>147</v>
      </c>
      <c r="H241" s="219">
        <v>35</v>
      </c>
      <c r="I241" s="220"/>
      <c r="J241" s="221">
        <f>ROUND(I241*H241,2)</f>
        <v>0</v>
      </c>
      <c r="K241" s="222"/>
      <c r="L241" s="44"/>
      <c r="M241" s="223" t="s">
        <v>1</v>
      </c>
      <c r="N241" s="224" t="s">
        <v>43</v>
      </c>
      <c r="O241" s="91"/>
      <c r="P241" s="225">
        <f>O241*H241</f>
        <v>0</v>
      </c>
      <c r="Q241" s="225">
        <v>0.00048000000000000001</v>
      </c>
      <c r="R241" s="225">
        <f>Q241*H241</f>
        <v>0.016799999999999999</v>
      </c>
      <c r="S241" s="225">
        <v>0</v>
      </c>
      <c r="T241" s="22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7" t="s">
        <v>203</v>
      </c>
      <c r="AT241" s="227" t="s">
        <v>129</v>
      </c>
      <c r="AU241" s="227" t="s">
        <v>87</v>
      </c>
      <c r="AY241" s="17" t="s">
        <v>126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7" t="s">
        <v>21</v>
      </c>
      <c r="BK241" s="228">
        <f>ROUND(I241*H241,2)</f>
        <v>0</v>
      </c>
      <c r="BL241" s="17" t="s">
        <v>203</v>
      </c>
      <c r="BM241" s="227" t="s">
        <v>368</v>
      </c>
    </row>
    <row r="242" s="13" customFormat="1">
      <c r="A242" s="13"/>
      <c r="B242" s="229"/>
      <c r="C242" s="230"/>
      <c r="D242" s="231" t="s">
        <v>135</v>
      </c>
      <c r="E242" s="232" t="s">
        <v>1</v>
      </c>
      <c r="F242" s="233" t="s">
        <v>369</v>
      </c>
      <c r="G242" s="230"/>
      <c r="H242" s="232" t="s">
        <v>1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135</v>
      </c>
      <c r="AU242" s="239" t="s">
        <v>87</v>
      </c>
      <c r="AV242" s="13" t="s">
        <v>21</v>
      </c>
      <c r="AW242" s="13" t="s">
        <v>35</v>
      </c>
      <c r="AX242" s="13" t="s">
        <v>78</v>
      </c>
      <c r="AY242" s="239" t="s">
        <v>126</v>
      </c>
    </row>
    <row r="243" s="14" customFormat="1">
      <c r="A243" s="14"/>
      <c r="B243" s="240"/>
      <c r="C243" s="241"/>
      <c r="D243" s="231" t="s">
        <v>135</v>
      </c>
      <c r="E243" s="242" t="s">
        <v>1</v>
      </c>
      <c r="F243" s="243" t="s">
        <v>262</v>
      </c>
      <c r="G243" s="241"/>
      <c r="H243" s="244">
        <v>35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135</v>
      </c>
      <c r="AU243" s="250" t="s">
        <v>87</v>
      </c>
      <c r="AV243" s="14" t="s">
        <v>87</v>
      </c>
      <c r="AW243" s="14" t="s">
        <v>35</v>
      </c>
      <c r="AX243" s="14" t="s">
        <v>21</v>
      </c>
      <c r="AY243" s="250" t="s">
        <v>126</v>
      </c>
    </row>
    <row r="244" s="2" customFormat="1" ht="16.5" customHeight="1">
      <c r="A244" s="38"/>
      <c r="B244" s="39"/>
      <c r="C244" s="215" t="s">
        <v>370</v>
      </c>
      <c r="D244" s="215" t="s">
        <v>129</v>
      </c>
      <c r="E244" s="216" t="s">
        <v>371</v>
      </c>
      <c r="F244" s="217" t="s">
        <v>372</v>
      </c>
      <c r="G244" s="218" t="s">
        <v>147</v>
      </c>
      <c r="H244" s="219">
        <v>403</v>
      </c>
      <c r="I244" s="220"/>
      <c r="J244" s="221">
        <f>ROUND(I244*H244,2)</f>
        <v>0</v>
      </c>
      <c r="K244" s="222"/>
      <c r="L244" s="44"/>
      <c r="M244" s="223" t="s">
        <v>1</v>
      </c>
      <c r="N244" s="224" t="s">
        <v>43</v>
      </c>
      <c r="O244" s="91"/>
      <c r="P244" s="225">
        <f>O244*H244</f>
        <v>0</v>
      </c>
      <c r="Q244" s="225">
        <v>6.0000000000000002E-05</v>
      </c>
      <c r="R244" s="225">
        <f>Q244*H244</f>
        <v>0.02418</v>
      </c>
      <c r="S244" s="225">
        <v>0</v>
      </c>
      <c r="T244" s="22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7" t="s">
        <v>203</v>
      </c>
      <c r="AT244" s="227" t="s">
        <v>129</v>
      </c>
      <c r="AU244" s="227" t="s">
        <v>87</v>
      </c>
      <c r="AY244" s="17" t="s">
        <v>126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7" t="s">
        <v>21</v>
      </c>
      <c r="BK244" s="228">
        <f>ROUND(I244*H244,2)</f>
        <v>0</v>
      </c>
      <c r="BL244" s="17" t="s">
        <v>203</v>
      </c>
      <c r="BM244" s="227" t="s">
        <v>373</v>
      </c>
    </row>
    <row r="245" s="13" customFormat="1">
      <c r="A245" s="13"/>
      <c r="B245" s="229"/>
      <c r="C245" s="230"/>
      <c r="D245" s="231" t="s">
        <v>135</v>
      </c>
      <c r="E245" s="232" t="s">
        <v>1</v>
      </c>
      <c r="F245" s="233" t="s">
        <v>374</v>
      </c>
      <c r="G245" s="230"/>
      <c r="H245" s="232" t="s">
        <v>1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135</v>
      </c>
      <c r="AU245" s="239" t="s">
        <v>87</v>
      </c>
      <c r="AV245" s="13" t="s">
        <v>21</v>
      </c>
      <c r="AW245" s="13" t="s">
        <v>35</v>
      </c>
      <c r="AX245" s="13" t="s">
        <v>78</v>
      </c>
      <c r="AY245" s="239" t="s">
        <v>126</v>
      </c>
    </row>
    <row r="246" s="14" customFormat="1">
      <c r="A246" s="14"/>
      <c r="B246" s="240"/>
      <c r="C246" s="241"/>
      <c r="D246" s="231" t="s">
        <v>135</v>
      </c>
      <c r="E246" s="242" t="s">
        <v>1</v>
      </c>
      <c r="F246" s="243" t="s">
        <v>375</v>
      </c>
      <c r="G246" s="241"/>
      <c r="H246" s="244">
        <v>253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135</v>
      </c>
      <c r="AU246" s="250" t="s">
        <v>87</v>
      </c>
      <c r="AV246" s="14" t="s">
        <v>87</v>
      </c>
      <c r="AW246" s="14" t="s">
        <v>35</v>
      </c>
      <c r="AX246" s="14" t="s">
        <v>78</v>
      </c>
      <c r="AY246" s="250" t="s">
        <v>126</v>
      </c>
    </row>
    <row r="247" s="13" customFormat="1">
      <c r="A247" s="13"/>
      <c r="B247" s="229"/>
      <c r="C247" s="230"/>
      <c r="D247" s="231" t="s">
        <v>135</v>
      </c>
      <c r="E247" s="232" t="s">
        <v>1</v>
      </c>
      <c r="F247" s="233" t="s">
        <v>376</v>
      </c>
      <c r="G247" s="230"/>
      <c r="H247" s="232" t="s">
        <v>1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9" t="s">
        <v>135</v>
      </c>
      <c r="AU247" s="239" t="s">
        <v>87</v>
      </c>
      <c r="AV247" s="13" t="s">
        <v>21</v>
      </c>
      <c r="AW247" s="13" t="s">
        <v>35</v>
      </c>
      <c r="AX247" s="13" t="s">
        <v>78</v>
      </c>
      <c r="AY247" s="239" t="s">
        <v>126</v>
      </c>
    </row>
    <row r="248" s="14" customFormat="1">
      <c r="A248" s="14"/>
      <c r="B248" s="240"/>
      <c r="C248" s="241"/>
      <c r="D248" s="231" t="s">
        <v>135</v>
      </c>
      <c r="E248" s="242" t="s">
        <v>1</v>
      </c>
      <c r="F248" s="243" t="s">
        <v>377</v>
      </c>
      <c r="G248" s="241"/>
      <c r="H248" s="244">
        <v>150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135</v>
      </c>
      <c r="AU248" s="250" t="s">
        <v>87</v>
      </c>
      <c r="AV248" s="14" t="s">
        <v>87</v>
      </c>
      <c r="AW248" s="14" t="s">
        <v>35</v>
      </c>
      <c r="AX248" s="14" t="s">
        <v>78</v>
      </c>
      <c r="AY248" s="250" t="s">
        <v>126</v>
      </c>
    </row>
    <row r="249" s="15" customFormat="1">
      <c r="A249" s="15"/>
      <c r="B249" s="263"/>
      <c r="C249" s="264"/>
      <c r="D249" s="231" t="s">
        <v>135</v>
      </c>
      <c r="E249" s="265" t="s">
        <v>1</v>
      </c>
      <c r="F249" s="266" t="s">
        <v>300</v>
      </c>
      <c r="G249" s="264"/>
      <c r="H249" s="267">
        <v>403</v>
      </c>
      <c r="I249" s="268"/>
      <c r="J249" s="264"/>
      <c r="K249" s="264"/>
      <c r="L249" s="269"/>
      <c r="M249" s="270"/>
      <c r="N249" s="271"/>
      <c r="O249" s="271"/>
      <c r="P249" s="271"/>
      <c r="Q249" s="271"/>
      <c r="R249" s="271"/>
      <c r="S249" s="271"/>
      <c r="T249" s="272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3" t="s">
        <v>135</v>
      </c>
      <c r="AU249" s="273" t="s">
        <v>87</v>
      </c>
      <c r="AV249" s="15" t="s">
        <v>133</v>
      </c>
      <c r="AW249" s="15" t="s">
        <v>35</v>
      </c>
      <c r="AX249" s="15" t="s">
        <v>21</v>
      </c>
      <c r="AY249" s="273" t="s">
        <v>126</v>
      </c>
    </row>
    <row r="250" s="2" customFormat="1" ht="16.5" customHeight="1">
      <c r="A250" s="38"/>
      <c r="B250" s="39"/>
      <c r="C250" s="215" t="s">
        <v>378</v>
      </c>
      <c r="D250" s="215" t="s">
        <v>129</v>
      </c>
      <c r="E250" s="216" t="s">
        <v>379</v>
      </c>
      <c r="F250" s="217" t="s">
        <v>380</v>
      </c>
      <c r="G250" s="218" t="s">
        <v>161</v>
      </c>
      <c r="H250" s="219">
        <v>1</v>
      </c>
      <c r="I250" s="220"/>
      <c r="J250" s="221">
        <f>ROUND(I250*H250,2)</f>
        <v>0</v>
      </c>
      <c r="K250" s="222"/>
      <c r="L250" s="44"/>
      <c r="M250" s="223" t="s">
        <v>1</v>
      </c>
      <c r="N250" s="224" t="s">
        <v>43</v>
      </c>
      <c r="O250" s="91"/>
      <c r="P250" s="225">
        <f>O250*H250</f>
        <v>0</v>
      </c>
      <c r="Q250" s="225">
        <v>6.0000000000000002E-05</v>
      </c>
      <c r="R250" s="225">
        <f>Q250*H250</f>
        <v>6.0000000000000002E-05</v>
      </c>
      <c r="S250" s="225">
        <v>0</v>
      </c>
      <c r="T250" s="22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7" t="s">
        <v>203</v>
      </c>
      <c r="AT250" s="227" t="s">
        <v>129</v>
      </c>
      <c r="AU250" s="227" t="s">
        <v>87</v>
      </c>
      <c r="AY250" s="17" t="s">
        <v>126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21</v>
      </c>
      <c r="BK250" s="228">
        <f>ROUND(I250*H250,2)</f>
        <v>0</v>
      </c>
      <c r="BL250" s="17" t="s">
        <v>203</v>
      </c>
      <c r="BM250" s="227" t="s">
        <v>381</v>
      </c>
    </row>
    <row r="251" s="12" customFormat="1" ht="25.92" customHeight="1">
      <c r="A251" s="12"/>
      <c r="B251" s="199"/>
      <c r="C251" s="200"/>
      <c r="D251" s="201" t="s">
        <v>77</v>
      </c>
      <c r="E251" s="202" t="s">
        <v>382</v>
      </c>
      <c r="F251" s="202" t="s">
        <v>383</v>
      </c>
      <c r="G251" s="200"/>
      <c r="H251" s="200"/>
      <c r="I251" s="203"/>
      <c r="J251" s="204">
        <f>BK251</f>
        <v>0</v>
      </c>
      <c r="K251" s="200"/>
      <c r="L251" s="205"/>
      <c r="M251" s="206"/>
      <c r="N251" s="207"/>
      <c r="O251" s="207"/>
      <c r="P251" s="208">
        <f>P252+P255+P259+P261</f>
        <v>0</v>
      </c>
      <c r="Q251" s="207"/>
      <c r="R251" s="208">
        <f>R252+R255+R259+R261</f>
        <v>0</v>
      </c>
      <c r="S251" s="207"/>
      <c r="T251" s="209">
        <f>T252+T255+T259+T261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0" t="s">
        <v>149</v>
      </c>
      <c r="AT251" s="211" t="s">
        <v>77</v>
      </c>
      <c r="AU251" s="211" t="s">
        <v>78</v>
      </c>
      <c r="AY251" s="210" t="s">
        <v>126</v>
      </c>
      <c r="BK251" s="212">
        <f>BK252+BK255+BK259+BK261</f>
        <v>0</v>
      </c>
    </row>
    <row r="252" s="12" customFormat="1" ht="22.8" customHeight="1">
      <c r="A252" s="12"/>
      <c r="B252" s="199"/>
      <c r="C252" s="200"/>
      <c r="D252" s="201" t="s">
        <v>77</v>
      </c>
      <c r="E252" s="213" t="s">
        <v>384</v>
      </c>
      <c r="F252" s="213" t="s">
        <v>385</v>
      </c>
      <c r="G252" s="200"/>
      <c r="H252" s="200"/>
      <c r="I252" s="203"/>
      <c r="J252" s="214">
        <f>BK252</f>
        <v>0</v>
      </c>
      <c r="K252" s="200"/>
      <c r="L252" s="205"/>
      <c r="M252" s="206"/>
      <c r="N252" s="207"/>
      <c r="O252" s="207"/>
      <c r="P252" s="208">
        <f>SUM(P253:P254)</f>
        <v>0</v>
      </c>
      <c r="Q252" s="207"/>
      <c r="R252" s="208">
        <f>SUM(R253:R254)</f>
        <v>0</v>
      </c>
      <c r="S252" s="207"/>
      <c r="T252" s="209">
        <f>SUM(T253:T254)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0" t="s">
        <v>149</v>
      </c>
      <c r="AT252" s="211" t="s">
        <v>77</v>
      </c>
      <c r="AU252" s="211" t="s">
        <v>21</v>
      </c>
      <c r="AY252" s="210" t="s">
        <v>126</v>
      </c>
      <c r="BK252" s="212">
        <f>SUM(BK253:BK254)</f>
        <v>0</v>
      </c>
    </row>
    <row r="253" s="2" customFormat="1" ht="16.5" customHeight="1">
      <c r="A253" s="38"/>
      <c r="B253" s="39"/>
      <c r="C253" s="215" t="s">
        <v>386</v>
      </c>
      <c r="D253" s="215" t="s">
        <v>129</v>
      </c>
      <c r="E253" s="216" t="s">
        <v>387</v>
      </c>
      <c r="F253" s="217" t="s">
        <v>388</v>
      </c>
      <c r="G253" s="218" t="s">
        <v>389</v>
      </c>
      <c r="H253" s="219">
        <v>1</v>
      </c>
      <c r="I253" s="220"/>
      <c r="J253" s="221">
        <f>ROUND(I253*H253,2)</f>
        <v>0</v>
      </c>
      <c r="K253" s="222"/>
      <c r="L253" s="44"/>
      <c r="M253" s="223" t="s">
        <v>1</v>
      </c>
      <c r="N253" s="224" t="s">
        <v>43</v>
      </c>
      <c r="O253" s="91"/>
      <c r="P253" s="225">
        <f>O253*H253</f>
        <v>0</v>
      </c>
      <c r="Q253" s="225">
        <v>0</v>
      </c>
      <c r="R253" s="225">
        <f>Q253*H253</f>
        <v>0</v>
      </c>
      <c r="S253" s="225">
        <v>0</v>
      </c>
      <c r="T253" s="22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7" t="s">
        <v>390</v>
      </c>
      <c r="AT253" s="227" t="s">
        <v>129</v>
      </c>
      <c r="AU253" s="227" t="s">
        <v>87</v>
      </c>
      <c r="AY253" s="17" t="s">
        <v>126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7" t="s">
        <v>21</v>
      </c>
      <c r="BK253" s="228">
        <f>ROUND(I253*H253,2)</f>
        <v>0</v>
      </c>
      <c r="BL253" s="17" t="s">
        <v>390</v>
      </c>
      <c r="BM253" s="227" t="s">
        <v>391</v>
      </c>
    </row>
    <row r="254" s="2" customFormat="1" ht="24.15" customHeight="1">
      <c r="A254" s="38"/>
      <c r="B254" s="39"/>
      <c r="C254" s="215" t="s">
        <v>392</v>
      </c>
      <c r="D254" s="215" t="s">
        <v>129</v>
      </c>
      <c r="E254" s="216" t="s">
        <v>393</v>
      </c>
      <c r="F254" s="217" t="s">
        <v>394</v>
      </c>
      <c r="G254" s="218" t="s">
        <v>389</v>
      </c>
      <c r="H254" s="219">
        <v>1</v>
      </c>
      <c r="I254" s="220"/>
      <c r="J254" s="221">
        <f>ROUND(I254*H254,2)</f>
        <v>0</v>
      </c>
      <c r="K254" s="222"/>
      <c r="L254" s="44"/>
      <c r="M254" s="223" t="s">
        <v>1</v>
      </c>
      <c r="N254" s="224" t="s">
        <v>43</v>
      </c>
      <c r="O254" s="91"/>
      <c r="P254" s="225">
        <f>O254*H254</f>
        <v>0</v>
      </c>
      <c r="Q254" s="225">
        <v>0</v>
      </c>
      <c r="R254" s="225">
        <f>Q254*H254</f>
        <v>0</v>
      </c>
      <c r="S254" s="225">
        <v>0</v>
      </c>
      <c r="T254" s="22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7" t="s">
        <v>390</v>
      </c>
      <c r="AT254" s="227" t="s">
        <v>129</v>
      </c>
      <c r="AU254" s="227" t="s">
        <v>87</v>
      </c>
      <c r="AY254" s="17" t="s">
        <v>126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21</v>
      </c>
      <c r="BK254" s="228">
        <f>ROUND(I254*H254,2)</f>
        <v>0</v>
      </c>
      <c r="BL254" s="17" t="s">
        <v>390</v>
      </c>
      <c r="BM254" s="227" t="s">
        <v>395</v>
      </c>
    </row>
    <row r="255" s="12" customFormat="1" ht="22.8" customHeight="1">
      <c r="A255" s="12"/>
      <c r="B255" s="199"/>
      <c r="C255" s="200"/>
      <c r="D255" s="201" t="s">
        <v>77</v>
      </c>
      <c r="E255" s="213" t="s">
        <v>396</v>
      </c>
      <c r="F255" s="213" t="s">
        <v>397</v>
      </c>
      <c r="G255" s="200"/>
      <c r="H255" s="200"/>
      <c r="I255" s="203"/>
      <c r="J255" s="214">
        <f>BK255</f>
        <v>0</v>
      </c>
      <c r="K255" s="200"/>
      <c r="L255" s="205"/>
      <c r="M255" s="206"/>
      <c r="N255" s="207"/>
      <c r="O255" s="207"/>
      <c r="P255" s="208">
        <f>SUM(P256:P258)</f>
        <v>0</v>
      </c>
      <c r="Q255" s="207"/>
      <c r="R255" s="208">
        <f>SUM(R256:R258)</f>
        <v>0</v>
      </c>
      <c r="S255" s="207"/>
      <c r="T255" s="209">
        <f>SUM(T256:T258)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0" t="s">
        <v>149</v>
      </c>
      <c r="AT255" s="211" t="s">
        <v>77</v>
      </c>
      <c r="AU255" s="211" t="s">
        <v>21</v>
      </c>
      <c r="AY255" s="210" t="s">
        <v>126</v>
      </c>
      <c r="BK255" s="212">
        <f>SUM(BK256:BK258)</f>
        <v>0</v>
      </c>
    </row>
    <row r="256" s="2" customFormat="1" ht="16.5" customHeight="1">
      <c r="A256" s="38"/>
      <c r="B256" s="39"/>
      <c r="C256" s="215" t="s">
        <v>398</v>
      </c>
      <c r="D256" s="215" t="s">
        <v>129</v>
      </c>
      <c r="E256" s="216" t="s">
        <v>399</v>
      </c>
      <c r="F256" s="217" t="s">
        <v>397</v>
      </c>
      <c r="G256" s="218" t="s">
        <v>389</v>
      </c>
      <c r="H256" s="219">
        <v>1</v>
      </c>
      <c r="I256" s="220"/>
      <c r="J256" s="221">
        <f>ROUND(I256*H256,2)</f>
        <v>0</v>
      </c>
      <c r="K256" s="222"/>
      <c r="L256" s="44"/>
      <c r="M256" s="223" t="s">
        <v>1</v>
      </c>
      <c r="N256" s="224" t="s">
        <v>43</v>
      </c>
      <c r="O256" s="91"/>
      <c r="P256" s="225">
        <f>O256*H256</f>
        <v>0</v>
      </c>
      <c r="Q256" s="225">
        <v>0</v>
      </c>
      <c r="R256" s="225">
        <f>Q256*H256</f>
        <v>0</v>
      </c>
      <c r="S256" s="225">
        <v>0</v>
      </c>
      <c r="T256" s="22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7" t="s">
        <v>390</v>
      </c>
      <c r="AT256" s="227" t="s">
        <v>129</v>
      </c>
      <c r="AU256" s="227" t="s">
        <v>87</v>
      </c>
      <c r="AY256" s="17" t="s">
        <v>126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7" t="s">
        <v>21</v>
      </c>
      <c r="BK256" s="228">
        <f>ROUND(I256*H256,2)</f>
        <v>0</v>
      </c>
      <c r="BL256" s="17" t="s">
        <v>390</v>
      </c>
      <c r="BM256" s="227" t="s">
        <v>400</v>
      </c>
    </row>
    <row r="257" s="2" customFormat="1" ht="16.5" customHeight="1">
      <c r="A257" s="38"/>
      <c r="B257" s="39"/>
      <c r="C257" s="215" t="s">
        <v>401</v>
      </c>
      <c r="D257" s="215" t="s">
        <v>129</v>
      </c>
      <c r="E257" s="216" t="s">
        <v>402</v>
      </c>
      <c r="F257" s="217" t="s">
        <v>403</v>
      </c>
      <c r="G257" s="218" t="s">
        <v>389</v>
      </c>
      <c r="H257" s="219">
        <v>1</v>
      </c>
      <c r="I257" s="220"/>
      <c r="J257" s="221">
        <f>ROUND(I257*H257,2)</f>
        <v>0</v>
      </c>
      <c r="K257" s="222"/>
      <c r="L257" s="44"/>
      <c r="M257" s="223" t="s">
        <v>1</v>
      </c>
      <c r="N257" s="224" t="s">
        <v>43</v>
      </c>
      <c r="O257" s="91"/>
      <c r="P257" s="225">
        <f>O257*H257</f>
        <v>0</v>
      </c>
      <c r="Q257" s="225">
        <v>0</v>
      </c>
      <c r="R257" s="225">
        <f>Q257*H257</f>
        <v>0</v>
      </c>
      <c r="S257" s="225">
        <v>0</v>
      </c>
      <c r="T257" s="22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7" t="s">
        <v>390</v>
      </c>
      <c r="AT257" s="227" t="s">
        <v>129</v>
      </c>
      <c r="AU257" s="227" t="s">
        <v>87</v>
      </c>
      <c r="AY257" s="17" t="s">
        <v>126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7" t="s">
        <v>21</v>
      </c>
      <c r="BK257" s="228">
        <f>ROUND(I257*H257,2)</f>
        <v>0</v>
      </c>
      <c r="BL257" s="17" t="s">
        <v>390</v>
      </c>
      <c r="BM257" s="227" t="s">
        <v>404</v>
      </c>
    </row>
    <row r="258" s="2" customFormat="1" ht="24.15" customHeight="1">
      <c r="A258" s="38"/>
      <c r="B258" s="39"/>
      <c r="C258" s="215" t="s">
        <v>405</v>
      </c>
      <c r="D258" s="215" t="s">
        <v>129</v>
      </c>
      <c r="E258" s="216" t="s">
        <v>406</v>
      </c>
      <c r="F258" s="217" t="s">
        <v>407</v>
      </c>
      <c r="G258" s="218" t="s">
        <v>389</v>
      </c>
      <c r="H258" s="219">
        <v>1</v>
      </c>
      <c r="I258" s="220"/>
      <c r="J258" s="221">
        <f>ROUND(I258*H258,2)</f>
        <v>0</v>
      </c>
      <c r="K258" s="222"/>
      <c r="L258" s="44"/>
      <c r="M258" s="223" t="s">
        <v>1</v>
      </c>
      <c r="N258" s="224" t="s">
        <v>43</v>
      </c>
      <c r="O258" s="91"/>
      <c r="P258" s="225">
        <f>O258*H258</f>
        <v>0</v>
      </c>
      <c r="Q258" s="225">
        <v>0</v>
      </c>
      <c r="R258" s="225">
        <f>Q258*H258</f>
        <v>0</v>
      </c>
      <c r="S258" s="225">
        <v>0</v>
      </c>
      <c r="T258" s="22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7" t="s">
        <v>390</v>
      </c>
      <c r="AT258" s="227" t="s">
        <v>129</v>
      </c>
      <c r="AU258" s="227" t="s">
        <v>87</v>
      </c>
      <c r="AY258" s="17" t="s">
        <v>126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7" t="s">
        <v>21</v>
      </c>
      <c r="BK258" s="228">
        <f>ROUND(I258*H258,2)</f>
        <v>0</v>
      </c>
      <c r="BL258" s="17" t="s">
        <v>390</v>
      </c>
      <c r="BM258" s="227" t="s">
        <v>408</v>
      </c>
    </row>
    <row r="259" s="12" customFormat="1" ht="22.8" customHeight="1">
      <c r="A259" s="12"/>
      <c r="B259" s="199"/>
      <c r="C259" s="200"/>
      <c r="D259" s="201" t="s">
        <v>77</v>
      </c>
      <c r="E259" s="213" t="s">
        <v>409</v>
      </c>
      <c r="F259" s="213" t="s">
        <v>410</v>
      </c>
      <c r="G259" s="200"/>
      <c r="H259" s="200"/>
      <c r="I259" s="203"/>
      <c r="J259" s="214">
        <f>BK259</f>
        <v>0</v>
      </c>
      <c r="K259" s="200"/>
      <c r="L259" s="205"/>
      <c r="M259" s="206"/>
      <c r="N259" s="207"/>
      <c r="O259" s="207"/>
      <c r="P259" s="208">
        <f>P260</f>
        <v>0</v>
      </c>
      <c r="Q259" s="207"/>
      <c r="R259" s="208">
        <f>R260</f>
        <v>0</v>
      </c>
      <c r="S259" s="207"/>
      <c r="T259" s="209">
        <f>T260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0" t="s">
        <v>149</v>
      </c>
      <c r="AT259" s="211" t="s">
        <v>77</v>
      </c>
      <c r="AU259" s="211" t="s">
        <v>21</v>
      </c>
      <c r="AY259" s="210" t="s">
        <v>126</v>
      </c>
      <c r="BK259" s="212">
        <f>BK260</f>
        <v>0</v>
      </c>
    </row>
    <row r="260" s="2" customFormat="1" ht="16.5" customHeight="1">
      <c r="A260" s="38"/>
      <c r="B260" s="39"/>
      <c r="C260" s="215" t="s">
        <v>411</v>
      </c>
      <c r="D260" s="215" t="s">
        <v>129</v>
      </c>
      <c r="E260" s="216" t="s">
        <v>412</v>
      </c>
      <c r="F260" s="217" t="s">
        <v>413</v>
      </c>
      <c r="G260" s="218" t="s">
        <v>389</v>
      </c>
      <c r="H260" s="219">
        <v>1</v>
      </c>
      <c r="I260" s="220"/>
      <c r="J260" s="221">
        <f>ROUND(I260*H260,2)</f>
        <v>0</v>
      </c>
      <c r="K260" s="222"/>
      <c r="L260" s="44"/>
      <c r="M260" s="223" t="s">
        <v>1</v>
      </c>
      <c r="N260" s="224" t="s">
        <v>43</v>
      </c>
      <c r="O260" s="91"/>
      <c r="P260" s="225">
        <f>O260*H260</f>
        <v>0</v>
      </c>
      <c r="Q260" s="225">
        <v>0</v>
      </c>
      <c r="R260" s="225">
        <f>Q260*H260</f>
        <v>0</v>
      </c>
      <c r="S260" s="225">
        <v>0</v>
      </c>
      <c r="T260" s="22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390</v>
      </c>
      <c r="AT260" s="227" t="s">
        <v>129</v>
      </c>
      <c r="AU260" s="227" t="s">
        <v>87</v>
      </c>
      <c r="AY260" s="17" t="s">
        <v>126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21</v>
      </c>
      <c r="BK260" s="228">
        <f>ROUND(I260*H260,2)</f>
        <v>0</v>
      </c>
      <c r="BL260" s="17" t="s">
        <v>390</v>
      </c>
      <c r="BM260" s="227" t="s">
        <v>414</v>
      </c>
    </row>
    <row r="261" s="12" customFormat="1" ht="22.8" customHeight="1">
      <c r="A261" s="12"/>
      <c r="B261" s="199"/>
      <c r="C261" s="200"/>
      <c r="D261" s="201" t="s">
        <v>77</v>
      </c>
      <c r="E261" s="213" t="s">
        <v>415</v>
      </c>
      <c r="F261" s="213" t="s">
        <v>416</v>
      </c>
      <c r="G261" s="200"/>
      <c r="H261" s="200"/>
      <c r="I261" s="203"/>
      <c r="J261" s="214">
        <f>BK261</f>
        <v>0</v>
      </c>
      <c r="K261" s="200"/>
      <c r="L261" s="205"/>
      <c r="M261" s="206"/>
      <c r="N261" s="207"/>
      <c r="O261" s="207"/>
      <c r="P261" s="208">
        <f>P262</f>
        <v>0</v>
      </c>
      <c r="Q261" s="207"/>
      <c r="R261" s="208">
        <f>R262</f>
        <v>0</v>
      </c>
      <c r="S261" s="207"/>
      <c r="T261" s="209">
        <f>T262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0" t="s">
        <v>149</v>
      </c>
      <c r="AT261" s="211" t="s">
        <v>77</v>
      </c>
      <c r="AU261" s="211" t="s">
        <v>21</v>
      </c>
      <c r="AY261" s="210" t="s">
        <v>126</v>
      </c>
      <c r="BK261" s="212">
        <f>BK262</f>
        <v>0</v>
      </c>
    </row>
    <row r="262" s="2" customFormat="1" ht="16.5" customHeight="1">
      <c r="A262" s="38"/>
      <c r="B262" s="39"/>
      <c r="C262" s="215" t="s">
        <v>417</v>
      </c>
      <c r="D262" s="215" t="s">
        <v>129</v>
      </c>
      <c r="E262" s="216" t="s">
        <v>418</v>
      </c>
      <c r="F262" s="217" t="s">
        <v>419</v>
      </c>
      <c r="G262" s="218" t="s">
        <v>389</v>
      </c>
      <c r="H262" s="219">
        <v>1</v>
      </c>
      <c r="I262" s="220"/>
      <c r="J262" s="221">
        <f>ROUND(I262*H262,2)</f>
        <v>0</v>
      </c>
      <c r="K262" s="222"/>
      <c r="L262" s="44"/>
      <c r="M262" s="274" t="s">
        <v>1</v>
      </c>
      <c r="N262" s="275" t="s">
        <v>43</v>
      </c>
      <c r="O262" s="276"/>
      <c r="P262" s="277">
        <f>O262*H262</f>
        <v>0</v>
      </c>
      <c r="Q262" s="277">
        <v>0</v>
      </c>
      <c r="R262" s="277">
        <f>Q262*H262</f>
        <v>0</v>
      </c>
      <c r="S262" s="277">
        <v>0</v>
      </c>
      <c r="T262" s="27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7" t="s">
        <v>390</v>
      </c>
      <c r="AT262" s="227" t="s">
        <v>129</v>
      </c>
      <c r="AU262" s="227" t="s">
        <v>87</v>
      </c>
      <c r="AY262" s="17" t="s">
        <v>126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7" t="s">
        <v>21</v>
      </c>
      <c r="BK262" s="228">
        <f>ROUND(I262*H262,2)</f>
        <v>0</v>
      </c>
      <c r="BL262" s="17" t="s">
        <v>390</v>
      </c>
      <c r="BM262" s="227" t="s">
        <v>420</v>
      </c>
    </row>
    <row r="263" s="2" customFormat="1" ht="6.96" customHeight="1">
      <c r="A263" s="38"/>
      <c r="B263" s="66"/>
      <c r="C263" s="67"/>
      <c r="D263" s="67"/>
      <c r="E263" s="67"/>
      <c r="F263" s="67"/>
      <c r="G263" s="67"/>
      <c r="H263" s="67"/>
      <c r="I263" s="67"/>
      <c r="J263" s="67"/>
      <c r="K263" s="67"/>
      <c r="L263" s="44"/>
      <c r="M263" s="38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</row>
  </sheetData>
  <sheetProtection sheet="1" autoFilter="0" formatColumns="0" formatRows="0" objects="1" scenarios="1" spinCount="100000" saltValue="rjINpCmycODCaIeU7tgxqhtu7UKRNk249sNE5BfAnJcydrjosHddGwYapkPeF0Y4kSpN6TMY9xJo9EiBCpCp3w==" hashValue="XgGjg62tld8RTOdZ4DstUAhNswlQhxVt4V6CH0jjfCv/YvbwqShbBx8c+aNjy+75yXR+OCnYhXpFtgs4TkWB8g==" algorithmName="SHA-512" password="CC35"/>
  <autoFilter ref="C130:K262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Lenka Jandová</dc:creator>
  <cp:lastModifiedBy>Lenka Jandová</cp:lastModifiedBy>
  <dcterms:created xsi:type="dcterms:W3CDTF">2023-10-02T09:17:05Z</dcterms:created>
  <dcterms:modified xsi:type="dcterms:W3CDTF">2023-10-02T09:17:07Z</dcterms:modified>
</cp:coreProperties>
</file>